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Logit" sheetId="1" r:id="rId1"/>
    <sheet name="LPM (OLS)" sheetId="2" r:id="rId2"/>
    <sheet name="data1" sheetId="3" r:id="rId3"/>
    <sheet name="data0" sheetId="4" r:id="rId4"/>
    <sheet name="objetivo" sheetId="5" r:id="rId5"/>
  </sheets>
  <definedNames>
    <definedName name="solver_adj" localSheetId="0" hidden="1">Logit!$A$3:$H$3</definedName>
    <definedName name="solver_cvg" localSheetId="0" hidden="1">"0,0001"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mip" localSheetId="0" hidden="1">2147483647</definedName>
    <definedName name="solver_mni" localSheetId="0" hidden="1">30</definedName>
    <definedName name="solver_mrt" localSheetId="0" hidden="1">"0,075"</definedName>
    <definedName name="solver_msl" localSheetId="0" hidden="1">2</definedName>
    <definedName name="solver_neg" localSheetId="0" hidden="1">2</definedName>
    <definedName name="solver_nod" localSheetId="0" hidden="1">2147483647</definedName>
    <definedName name="solver_num" localSheetId="0" hidden="1">0</definedName>
    <definedName name="solver_nwt" localSheetId="0" hidden="1">1</definedName>
    <definedName name="solver_opt" localSheetId="0" hidden="1">Logit!$K$1</definedName>
    <definedName name="solver_pre" localSheetId="0" hidden="1">"0,000001"</definedName>
    <definedName name="solver_rbv" localSheetId="0" hidden="1">1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1</definedName>
    <definedName name="solver_val" localSheetId="0" hidden="1">0</definedName>
    <definedName name="solver_ver" localSheetId="0" hidden="1">3</definedName>
  </definedNames>
  <calcPr calcId="1445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P5" i="1" l="1"/>
  <c r="O5" i="1"/>
  <c r="P4" i="1"/>
  <c r="O4" i="1"/>
  <c r="J759" i="1"/>
  <c r="G759" i="1"/>
  <c r="B759" i="1"/>
  <c r="E759" i="1" s="1"/>
  <c r="L758" i="1"/>
  <c r="J758" i="1"/>
  <c r="I758" i="1"/>
  <c r="G758" i="1"/>
  <c r="F758" i="1"/>
  <c r="E758" i="1"/>
  <c r="C758" i="1"/>
  <c r="D758" i="1" s="1"/>
  <c r="B758" i="1"/>
  <c r="H758" i="1" s="1"/>
  <c r="J757" i="1"/>
  <c r="I757" i="1"/>
  <c r="F757" i="1"/>
  <c r="E757" i="1"/>
  <c r="B757" i="1"/>
  <c r="H757" i="1" s="1"/>
  <c r="L756" i="1"/>
  <c r="H756" i="1"/>
  <c r="G756" i="1"/>
  <c r="C756" i="1"/>
  <c r="D756" i="1" s="1"/>
  <c r="B756" i="1"/>
  <c r="F756" i="1" s="1"/>
  <c r="J755" i="1"/>
  <c r="H755" i="1"/>
  <c r="F755" i="1"/>
  <c r="E755" i="1"/>
  <c r="B755" i="1"/>
  <c r="I755" i="1" s="1"/>
  <c r="J754" i="1"/>
  <c r="G754" i="1"/>
  <c r="B754" i="1"/>
  <c r="L754" i="1" s="1"/>
  <c r="L753" i="1"/>
  <c r="J753" i="1"/>
  <c r="I753" i="1"/>
  <c r="H753" i="1"/>
  <c r="E753" i="1"/>
  <c r="C753" i="1"/>
  <c r="D753" i="1" s="1"/>
  <c r="B753" i="1"/>
  <c r="G753" i="1" s="1"/>
  <c r="L752" i="1"/>
  <c r="K752" i="1"/>
  <c r="I752" i="1"/>
  <c r="H752" i="1"/>
  <c r="G752" i="1"/>
  <c r="F752" i="1"/>
  <c r="E752" i="1"/>
  <c r="C752" i="1"/>
  <c r="D752" i="1" s="1"/>
  <c r="B752" i="1"/>
  <c r="J752" i="1" s="1"/>
  <c r="L751" i="1"/>
  <c r="J751" i="1"/>
  <c r="I751" i="1"/>
  <c r="H751" i="1"/>
  <c r="F751" i="1"/>
  <c r="D751" i="1"/>
  <c r="C751" i="1"/>
  <c r="B751" i="1"/>
  <c r="E751" i="1" s="1"/>
  <c r="J750" i="1"/>
  <c r="F750" i="1"/>
  <c r="B750" i="1"/>
  <c r="H750" i="1" s="1"/>
  <c r="L749" i="1"/>
  <c r="B749" i="1"/>
  <c r="J748" i="1"/>
  <c r="I748" i="1"/>
  <c r="E748" i="1"/>
  <c r="B748" i="1"/>
  <c r="F748" i="1" s="1"/>
  <c r="L747" i="1"/>
  <c r="G747" i="1"/>
  <c r="F747" i="1"/>
  <c r="C747" i="1"/>
  <c r="D747" i="1" s="1"/>
  <c r="B747" i="1"/>
  <c r="I747" i="1" s="1"/>
  <c r="J746" i="1"/>
  <c r="I746" i="1"/>
  <c r="H746" i="1"/>
  <c r="F746" i="1"/>
  <c r="E746" i="1"/>
  <c r="C746" i="1"/>
  <c r="D746" i="1" s="1"/>
  <c r="B746" i="1"/>
  <c r="L746" i="1" s="1"/>
  <c r="J745" i="1"/>
  <c r="B745" i="1"/>
  <c r="G745" i="1" s="1"/>
  <c r="L744" i="1"/>
  <c r="K744" i="1"/>
  <c r="I744" i="1"/>
  <c r="H744" i="1"/>
  <c r="G744" i="1"/>
  <c r="F744" i="1"/>
  <c r="E744" i="1"/>
  <c r="C744" i="1"/>
  <c r="D744" i="1" s="1"/>
  <c r="B744" i="1"/>
  <c r="J744" i="1" s="1"/>
  <c r="F743" i="1"/>
  <c r="B743" i="1"/>
  <c r="E743" i="1" s="1"/>
  <c r="L742" i="1"/>
  <c r="J742" i="1"/>
  <c r="I742" i="1"/>
  <c r="G742" i="1"/>
  <c r="E742" i="1"/>
  <c r="D742" i="1"/>
  <c r="C742" i="1"/>
  <c r="B742" i="1"/>
  <c r="H742" i="1" s="1"/>
  <c r="J741" i="1"/>
  <c r="I741" i="1"/>
  <c r="G741" i="1"/>
  <c r="F741" i="1"/>
  <c r="E741" i="1"/>
  <c r="B741" i="1"/>
  <c r="H741" i="1" s="1"/>
  <c r="B740" i="1"/>
  <c r="K740" i="1" s="1"/>
  <c r="J739" i="1"/>
  <c r="H739" i="1"/>
  <c r="E739" i="1"/>
  <c r="B739" i="1"/>
  <c r="I739" i="1" s="1"/>
  <c r="B738" i="1"/>
  <c r="K738" i="1" s="1"/>
  <c r="L737" i="1"/>
  <c r="J737" i="1"/>
  <c r="I737" i="1"/>
  <c r="H737" i="1"/>
  <c r="E737" i="1"/>
  <c r="D737" i="1"/>
  <c r="C737" i="1"/>
  <c r="B737" i="1"/>
  <c r="G737" i="1" s="1"/>
  <c r="L736" i="1"/>
  <c r="K736" i="1"/>
  <c r="I736" i="1"/>
  <c r="H736" i="1"/>
  <c r="G736" i="1"/>
  <c r="F736" i="1"/>
  <c r="E736" i="1"/>
  <c r="C736" i="1"/>
  <c r="D736" i="1" s="1"/>
  <c r="B736" i="1"/>
  <c r="J736" i="1" s="1"/>
  <c r="L735" i="1"/>
  <c r="J735" i="1"/>
  <c r="I735" i="1"/>
  <c r="H735" i="1"/>
  <c r="G735" i="1"/>
  <c r="F735" i="1"/>
  <c r="C735" i="1"/>
  <c r="D735" i="1" s="1"/>
  <c r="B735" i="1"/>
  <c r="E735" i="1" s="1"/>
  <c r="B734" i="1"/>
  <c r="G733" i="1"/>
  <c r="B733" i="1"/>
  <c r="J733" i="1" s="1"/>
  <c r="J732" i="1"/>
  <c r="I732" i="1"/>
  <c r="G732" i="1"/>
  <c r="E732" i="1"/>
  <c r="B732" i="1"/>
  <c r="F732" i="1" s="1"/>
  <c r="K731" i="1"/>
  <c r="G731" i="1"/>
  <c r="B731" i="1"/>
  <c r="J730" i="1"/>
  <c r="I730" i="1"/>
  <c r="H730" i="1"/>
  <c r="G730" i="1"/>
  <c r="F730" i="1"/>
  <c r="E730" i="1"/>
  <c r="C730" i="1"/>
  <c r="D730" i="1" s="1"/>
  <c r="B730" i="1"/>
  <c r="L730" i="1" s="1"/>
  <c r="K729" i="1"/>
  <c r="E729" i="1"/>
  <c r="B729" i="1"/>
  <c r="L728" i="1"/>
  <c r="K728" i="1"/>
  <c r="I728" i="1"/>
  <c r="H728" i="1"/>
  <c r="G728" i="1"/>
  <c r="F728" i="1"/>
  <c r="E728" i="1"/>
  <c r="C728" i="1"/>
  <c r="D728" i="1" s="1"/>
  <c r="B728" i="1"/>
  <c r="J728" i="1" s="1"/>
  <c r="F727" i="1"/>
  <c r="B727" i="1"/>
  <c r="K727" i="1" s="1"/>
  <c r="L726" i="1"/>
  <c r="J726" i="1"/>
  <c r="I726" i="1"/>
  <c r="G726" i="1"/>
  <c r="F726" i="1"/>
  <c r="E726" i="1"/>
  <c r="D726" i="1"/>
  <c r="C726" i="1"/>
  <c r="B726" i="1"/>
  <c r="H726" i="1" s="1"/>
  <c r="J725" i="1"/>
  <c r="I725" i="1"/>
  <c r="F725" i="1"/>
  <c r="E725" i="1"/>
  <c r="B725" i="1"/>
  <c r="H725" i="1" s="1"/>
  <c r="L724" i="1"/>
  <c r="K724" i="1"/>
  <c r="H724" i="1"/>
  <c r="G724" i="1"/>
  <c r="C724" i="1"/>
  <c r="D724" i="1" s="1"/>
  <c r="B724" i="1"/>
  <c r="J723" i="1"/>
  <c r="H723" i="1"/>
  <c r="F723" i="1"/>
  <c r="E723" i="1"/>
  <c r="B723" i="1"/>
  <c r="I723" i="1" s="1"/>
  <c r="B722" i="1"/>
  <c r="K722" i="1" s="1"/>
  <c r="L721" i="1"/>
  <c r="J721" i="1"/>
  <c r="I721" i="1"/>
  <c r="H721" i="1"/>
  <c r="E721" i="1"/>
  <c r="D721" i="1"/>
  <c r="C721" i="1"/>
  <c r="B721" i="1"/>
  <c r="G721" i="1" s="1"/>
  <c r="L720" i="1"/>
  <c r="K720" i="1"/>
  <c r="I720" i="1"/>
  <c r="H720" i="1"/>
  <c r="G720" i="1"/>
  <c r="F720" i="1"/>
  <c r="E720" i="1"/>
  <c r="C720" i="1"/>
  <c r="D720" i="1" s="1"/>
  <c r="B720" i="1"/>
  <c r="J720" i="1" s="1"/>
  <c r="L719" i="1"/>
  <c r="J719" i="1"/>
  <c r="I719" i="1"/>
  <c r="H719" i="1"/>
  <c r="F719" i="1"/>
  <c r="C719" i="1"/>
  <c r="D719" i="1" s="1"/>
  <c r="B719" i="1"/>
  <c r="E719" i="1" s="1"/>
  <c r="J718" i="1"/>
  <c r="F718" i="1"/>
  <c r="B718" i="1"/>
  <c r="H717" i="1"/>
  <c r="B717" i="1"/>
  <c r="L717" i="1" s="1"/>
  <c r="J716" i="1"/>
  <c r="I716" i="1"/>
  <c r="E716" i="1"/>
  <c r="B716" i="1"/>
  <c r="F716" i="1" s="1"/>
  <c r="L715" i="1"/>
  <c r="K715" i="1"/>
  <c r="G715" i="1"/>
  <c r="F715" i="1"/>
  <c r="C715" i="1"/>
  <c r="D715" i="1" s="1"/>
  <c r="B715" i="1"/>
  <c r="J714" i="1"/>
  <c r="I714" i="1"/>
  <c r="H714" i="1"/>
  <c r="F714" i="1"/>
  <c r="E714" i="1"/>
  <c r="C714" i="1"/>
  <c r="D714" i="1" s="1"/>
  <c r="B714" i="1"/>
  <c r="L714" i="1" s="1"/>
  <c r="J713" i="1"/>
  <c r="B713" i="1"/>
  <c r="K713" i="1" s="1"/>
  <c r="L712" i="1"/>
  <c r="K712" i="1"/>
  <c r="I712" i="1"/>
  <c r="H712" i="1"/>
  <c r="G712" i="1"/>
  <c r="F712" i="1"/>
  <c r="E712" i="1"/>
  <c r="D712" i="1"/>
  <c r="C712" i="1"/>
  <c r="B712" i="1"/>
  <c r="J712" i="1" s="1"/>
  <c r="K711" i="1"/>
  <c r="J711" i="1"/>
  <c r="F711" i="1"/>
  <c r="C711" i="1"/>
  <c r="D711" i="1" s="1"/>
  <c r="B711" i="1"/>
  <c r="L711" i="1" s="1"/>
  <c r="L710" i="1"/>
  <c r="J710" i="1"/>
  <c r="I710" i="1"/>
  <c r="G710" i="1"/>
  <c r="E710" i="1"/>
  <c r="C710" i="1"/>
  <c r="D710" i="1" s="1"/>
  <c r="B710" i="1"/>
  <c r="H710" i="1" s="1"/>
  <c r="B709" i="1"/>
  <c r="L709" i="1" s="1"/>
  <c r="B708" i="1"/>
  <c r="F707" i="1"/>
  <c r="B707" i="1"/>
  <c r="K707" i="1" s="1"/>
  <c r="K706" i="1"/>
  <c r="H706" i="1"/>
  <c r="F706" i="1"/>
  <c r="C706" i="1"/>
  <c r="D706" i="1" s="1"/>
  <c r="B706" i="1"/>
  <c r="J706" i="1" s="1"/>
  <c r="L705" i="1"/>
  <c r="J705" i="1"/>
  <c r="I705" i="1"/>
  <c r="H705" i="1"/>
  <c r="E705" i="1"/>
  <c r="D705" i="1"/>
  <c r="C705" i="1"/>
  <c r="B705" i="1"/>
  <c r="G705" i="1" s="1"/>
  <c r="L704" i="1"/>
  <c r="K704" i="1"/>
  <c r="I704" i="1"/>
  <c r="H704" i="1"/>
  <c r="G704" i="1"/>
  <c r="F704" i="1"/>
  <c r="E704" i="1"/>
  <c r="C704" i="1"/>
  <c r="D704" i="1" s="1"/>
  <c r="B704" i="1"/>
  <c r="J704" i="1" s="1"/>
  <c r="L703" i="1"/>
  <c r="J703" i="1"/>
  <c r="I703" i="1"/>
  <c r="H703" i="1"/>
  <c r="G703" i="1"/>
  <c r="F703" i="1"/>
  <c r="C703" i="1"/>
  <c r="D703" i="1" s="1"/>
  <c r="B703" i="1"/>
  <c r="E703" i="1" s="1"/>
  <c r="B702" i="1"/>
  <c r="G702" i="1" s="1"/>
  <c r="G701" i="1"/>
  <c r="B701" i="1"/>
  <c r="L701" i="1" s="1"/>
  <c r="K700" i="1"/>
  <c r="E700" i="1"/>
  <c r="B700" i="1"/>
  <c r="J700" i="1" s="1"/>
  <c r="L699" i="1"/>
  <c r="K699" i="1"/>
  <c r="D699" i="1"/>
  <c r="C699" i="1"/>
  <c r="B699" i="1"/>
  <c r="H699" i="1" s="1"/>
  <c r="J698" i="1"/>
  <c r="I698" i="1"/>
  <c r="H698" i="1"/>
  <c r="G698" i="1"/>
  <c r="F698" i="1"/>
  <c r="E698" i="1"/>
  <c r="C698" i="1"/>
  <c r="D698" i="1" s="1"/>
  <c r="B698" i="1"/>
  <c r="L698" i="1" s="1"/>
  <c r="L697" i="1"/>
  <c r="K697" i="1"/>
  <c r="E697" i="1"/>
  <c r="C697" i="1"/>
  <c r="D697" i="1" s="1"/>
  <c r="B697" i="1"/>
  <c r="J697" i="1" s="1"/>
  <c r="L696" i="1"/>
  <c r="K696" i="1"/>
  <c r="I696" i="1"/>
  <c r="H696" i="1"/>
  <c r="G696" i="1"/>
  <c r="F696" i="1"/>
  <c r="E696" i="1"/>
  <c r="C696" i="1"/>
  <c r="D696" i="1" s="1"/>
  <c r="B696" i="1"/>
  <c r="J696" i="1" s="1"/>
  <c r="B695" i="1"/>
  <c r="L694" i="1"/>
  <c r="J694" i="1"/>
  <c r="I694" i="1"/>
  <c r="G694" i="1"/>
  <c r="E694" i="1"/>
  <c r="C694" i="1"/>
  <c r="D694" i="1" s="1"/>
  <c r="B694" i="1"/>
  <c r="H694" i="1" s="1"/>
  <c r="G693" i="1"/>
  <c r="B693" i="1"/>
  <c r="B692" i="1"/>
  <c r="B691" i="1"/>
  <c r="K691" i="1" s="1"/>
  <c r="L690" i="1"/>
  <c r="B690" i="1"/>
  <c r="L689" i="1"/>
  <c r="K689" i="1"/>
  <c r="I689" i="1"/>
  <c r="H689" i="1"/>
  <c r="G689" i="1"/>
  <c r="E689" i="1"/>
  <c r="C689" i="1"/>
  <c r="D689" i="1" s="1"/>
  <c r="B689" i="1"/>
  <c r="F689" i="1" s="1"/>
  <c r="H688" i="1"/>
  <c r="G688" i="1"/>
  <c r="F688" i="1"/>
  <c r="C688" i="1"/>
  <c r="D688" i="1" s="1"/>
  <c r="B688" i="1"/>
  <c r="K688" i="1" s="1"/>
  <c r="I687" i="1"/>
  <c r="G687" i="1"/>
  <c r="E687" i="1"/>
  <c r="C687" i="1"/>
  <c r="D687" i="1" s="1"/>
  <c r="B687" i="1"/>
  <c r="K687" i="1" s="1"/>
  <c r="I686" i="1"/>
  <c r="H686" i="1"/>
  <c r="E686" i="1"/>
  <c r="B686" i="1"/>
  <c r="L686" i="1" s="1"/>
  <c r="L685" i="1"/>
  <c r="K685" i="1"/>
  <c r="I685" i="1"/>
  <c r="H685" i="1"/>
  <c r="G685" i="1"/>
  <c r="E685" i="1"/>
  <c r="D685" i="1"/>
  <c r="C685" i="1"/>
  <c r="B685" i="1"/>
  <c r="J685" i="1" s="1"/>
  <c r="K684" i="1"/>
  <c r="J684" i="1"/>
  <c r="H684" i="1"/>
  <c r="G684" i="1"/>
  <c r="F684" i="1"/>
  <c r="D684" i="1"/>
  <c r="C684" i="1"/>
  <c r="B684" i="1"/>
  <c r="K683" i="1"/>
  <c r="J683" i="1"/>
  <c r="I683" i="1"/>
  <c r="G683" i="1"/>
  <c r="F683" i="1"/>
  <c r="E683" i="1"/>
  <c r="C683" i="1"/>
  <c r="D683" i="1" s="1"/>
  <c r="B683" i="1"/>
  <c r="L682" i="1"/>
  <c r="J682" i="1"/>
  <c r="I682" i="1"/>
  <c r="H682" i="1"/>
  <c r="F682" i="1"/>
  <c r="E682" i="1"/>
  <c r="B682" i="1"/>
  <c r="L681" i="1"/>
  <c r="K681" i="1"/>
  <c r="I681" i="1"/>
  <c r="H681" i="1"/>
  <c r="G681" i="1"/>
  <c r="E681" i="1"/>
  <c r="D681" i="1"/>
  <c r="C681" i="1"/>
  <c r="B681" i="1"/>
  <c r="F681" i="1" s="1"/>
  <c r="B680" i="1"/>
  <c r="L680" i="1" s="1"/>
  <c r="B679" i="1"/>
  <c r="B678" i="1"/>
  <c r="J678" i="1" s="1"/>
  <c r="I677" i="1"/>
  <c r="E677" i="1"/>
  <c r="B677" i="1"/>
  <c r="L676" i="1"/>
  <c r="K676" i="1"/>
  <c r="H676" i="1"/>
  <c r="G676" i="1"/>
  <c r="E676" i="1"/>
  <c r="D676" i="1"/>
  <c r="C676" i="1"/>
  <c r="B676" i="1"/>
  <c r="F676" i="1" s="1"/>
  <c r="J675" i="1"/>
  <c r="H675" i="1"/>
  <c r="B675" i="1"/>
  <c r="K674" i="1"/>
  <c r="J674" i="1"/>
  <c r="F674" i="1"/>
  <c r="E674" i="1"/>
  <c r="C674" i="1"/>
  <c r="D674" i="1" s="1"/>
  <c r="B674" i="1"/>
  <c r="L673" i="1"/>
  <c r="K673" i="1"/>
  <c r="I673" i="1"/>
  <c r="H673" i="1"/>
  <c r="G673" i="1"/>
  <c r="F673" i="1"/>
  <c r="E673" i="1"/>
  <c r="D673" i="1"/>
  <c r="C673" i="1"/>
  <c r="B673" i="1"/>
  <c r="J673" i="1" s="1"/>
  <c r="L672" i="1"/>
  <c r="K672" i="1"/>
  <c r="I672" i="1"/>
  <c r="H672" i="1"/>
  <c r="G672" i="1"/>
  <c r="C672" i="1"/>
  <c r="D672" i="1" s="1"/>
  <c r="B672" i="1"/>
  <c r="J672" i="1" s="1"/>
  <c r="L671" i="1"/>
  <c r="K671" i="1"/>
  <c r="G671" i="1"/>
  <c r="F671" i="1"/>
  <c r="D671" i="1"/>
  <c r="C671" i="1"/>
  <c r="B671" i="1"/>
  <c r="E671" i="1" s="1"/>
  <c r="I670" i="1"/>
  <c r="B670" i="1"/>
  <c r="J670" i="1" s="1"/>
  <c r="L669" i="1"/>
  <c r="I669" i="1"/>
  <c r="E669" i="1"/>
  <c r="B669" i="1"/>
  <c r="L668" i="1"/>
  <c r="K668" i="1"/>
  <c r="H668" i="1"/>
  <c r="G668" i="1"/>
  <c r="E668" i="1"/>
  <c r="D668" i="1"/>
  <c r="C668" i="1"/>
  <c r="B668" i="1"/>
  <c r="F668" i="1" s="1"/>
  <c r="J667" i="1"/>
  <c r="H667" i="1"/>
  <c r="B667" i="1"/>
  <c r="K666" i="1"/>
  <c r="J666" i="1"/>
  <c r="F666" i="1"/>
  <c r="E666" i="1"/>
  <c r="C666" i="1"/>
  <c r="D666" i="1" s="1"/>
  <c r="B666" i="1"/>
  <c r="L665" i="1"/>
  <c r="K665" i="1"/>
  <c r="I665" i="1"/>
  <c r="H665" i="1"/>
  <c r="G665" i="1"/>
  <c r="F665" i="1"/>
  <c r="E665" i="1"/>
  <c r="D665" i="1"/>
  <c r="C665" i="1"/>
  <c r="B665" i="1"/>
  <c r="J665" i="1" s="1"/>
  <c r="L664" i="1"/>
  <c r="K664" i="1"/>
  <c r="I664" i="1"/>
  <c r="H664" i="1"/>
  <c r="G664" i="1"/>
  <c r="C664" i="1"/>
  <c r="D664" i="1" s="1"/>
  <c r="B664" i="1"/>
  <c r="J664" i="1" s="1"/>
  <c r="L663" i="1"/>
  <c r="K663" i="1"/>
  <c r="G663" i="1"/>
  <c r="F663" i="1"/>
  <c r="D663" i="1"/>
  <c r="C663" i="1"/>
  <c r="B663" i="1"/>
  <c r="E663" i="1" s="1"/>
  <c r="I662" i="1"/>
  <c r="B662" i="1"/>
  <c r="J662" i="1" s="1"/>
  <c r="L661" i="1"/>
  <c r="I661" i="1"/>
  <c r="E661" i="1"/>
  <c r="B661" i="1"/>
  <c r="L660" i="1"/>
  <c r="K660" i="1"/>
  <c r="H660" i="1"/>
  <c r="G660" i="1"/>
  <c r="E660" i="1"/>
  <c r="D660" i="1"/>
  <c r="C660" i="1"/>
  <c r="B660" i="1"/>
  <c r="F660" i="1" s="1"/>
  <c r="J659" i="1"/>
  <c r="H659" i="1"/>
  <c r="B659" i="1"/>
  <c r="K658" i="1"/>
  <c r="J658" i="1"/>
  <c r="F658" i="1"/>
  <c r="E658" i="1"/>
  <c r="C658" i="1"/>
  <c r="D658" i="1" s="1"/>
  <c r="B658" i="1"/>
  <c r="L657" i="1"/>
  <c r="K657" i="1"/>
  <c r="I657" i="1"/>
  <c r="H657" i="1"/>
  <c r="G657" i="1"/>
  <c r="F657" i="1"/>
  <c r="E657" i="1"/>
  <c r="D657" i="1"/>
  <c r="C657" i="1"/>
  <c r="B657" i="1"/>
  <c r="J657" i="1" s="1"/>
  <c r="L656" i="1"/>
  <c r="K656" i="1"/>
  <c r="I656" i="1"/>
  <c r="H656" i="1"/>
  <c r="G656" i="1"/>
  <c r="C656" i="1"/>
  <c r="D656" i="1" s="1"/>
  <c r="B656" i="1"/>
  <c r="J656" i="1" s="1"/>
  <c r="L655" i="1"/>
  <c r="K655" i="1"/>
  <c r="G655" i="1"/>
  <c r="F655" i="1"/>
  <c r="D655" i="1"/>
  <c r="C655" i="1"/>
  <c r="B655" i="1"/>
  <c r="E655" i="1" s="1"/>
  <c r="B654" i="1"/>
  <c r="J654" i="1" s="1"/>
  <c r="L653" i="1"/>
  <c r="I653" i="1"/>
  <c r="E653" i="1"/>
  <c r="B653" i="1"/>
  <c r="L652" i="1"/>
  <c r="K652" i="1"/>
  <c r="H652" i="1"/>
  <c r="G652" i="1"/>
  <c r="E652" i="1"/>
  <c r="D652" i="1"/>
  <c r="C652" i="1"/>
  <c r="B652" i="1"/>
  <c r="F652" i="1" s="1"/>
  <c r="J651" i="1"/>
  <c r="H651" i="1"/>
  <c r="B651" i="1"/>
  <c r="K650" i="1"/>
  <c r="J650" i="1"/>
  <c r="F650" i="1"/>
  <c r="E650" i="1"/>
  <c r="C650" i="1"/>
  <c r="D650" i="1" s="1"/>
  <c r="B650" i="1"/>
  <c r="L649" i="1"/>
  <c r="K649" i="1"/>
  <c r="I649" i="1"/>
  <c r="H649" i="1"/>
  <c r="G649" i="1"/>
  <c r="F649" i="1"/>
  <c r="E649" i="1"/>
  <c r="D649" i="1"/>
  <c r="C649" i="1"/>
  <c r="B649" i="1"/>
  <c r="J649" i="1" s="1"/>
  <c r="L648" i="1"/>
  <c r="K648" i="1"/>
  <c r="I648" i="1"/>
  <c r="H648" i="1"/>
  <c r="G648" i="1"/>
  <c r="C648" i="1"/>
  <c r="D648" i="1" s="1"/>
  <c r="B648" i="1"/>
  <c r="J648" i="1" s="1"/>
  <c r="L647" i="1"/>
  <c r="K647" i="1"/>
  <c r="G647" i="1"/>
  <c r="F647" i="1"/>
  <c r="D647" i="1"/>
  <c r="C647" i="1"/>
  <c r="B647" i="1"/>
  <c r="E647" i="1" s="1"/>
  <c r="B646" i="1"/>
  <c r="J646" i="1" s="1"/>
  <c r="L645" i="1"/>
  <c r="I645" i="1"/>
  <c r="E645" i="1"/>
  <c r="B645" i="1"/>
  <c r="L644" i="1"/>
  <c r="K644" i="1"/>
  <c r="H644" i="1"/>
  <c r="G644" i="1"/>
  <c r="E644" i="1"/>
  <c r="D644" i="1"/>
  <c r="C644" i="1"/>
  <c r="B644" i="1"/>
  <c r="F644" i="1" s="1"/>
  <c r="J643" i="1"/>
  <c r="H643" i="1"/>
  <c r="B643" i="1"/>
  <c r="K642" i="1"/>
  <c r="J642" i="1"/>
  <c r="F642" i="1"/>
  <c r="E642" i="1"/>
  <c r="C642" i="1"/>
  <c r="D642" i="1" s="1"/>
  <c r="B642" i="1"/>
  <c r="L641" i="1"/>
  <c r="K641" i="1"/>
  <c r="I641" i="1"/>
  <c r="H641" i="1"/>
  <c r="G641" i="1"/>
  <c r="F641" i="1"/>
  <c r="E641" i="1"/>
  <c r="D641" i="1"/>
  <c r="C641" i="1"/>
  <c r="B641" i="1"/>
  <c r="J641" i="1" s="1"/>
  <c r="L640" i="1"/>
  <c r="K640" i="1"/>
  <c r="I640" i="1"/>
  <c r="H640" i="1"/>
  <c r="G640" i="1"/>
  <c r="C640" i="1"/>
  <c r="D640" i="1" s="1"/>
  <c r="B640" i="1"/>
  <c r="J640" i="1" s="1"/>
  <c r="L639" i="1"/>
  <c r="K639" i="1"/>
  <c r="G639" i="1"/>
  <c r="F639" i="1"/>
  <c r="D639" i="1"/>
  <c r="C639" i="1"/>
  <c r="B639" i="1"/>
  <c r="E639" i="1" s="1"/>
  <c r="B638" i="1"/>
  <c r="J638" i="1" s="1"/>
  <c r="B637" i="1"/>
  <c r="L637" i="1" s="1"/>
  <c r="L636" i="1"/>
  <c r="K636" i="1"/>
  <c r="H636" i="1"/>
  <c r="G636" i="1"/>
  <c r="E636" i="1"/>
  <c r="C636" i="1"/>
  <c r="D636" i="1" s="1"/>
  <c r="B636" i="1"/>
  <c r="F636" i="1" s="1"/>
  <c r="K635" i="1"/>
  <c r="G635" i="1"/>
  <c r="F635" i="1"/>
  <c r="B635" i="1"/>
  <c r="J635" i="1" s="1"/>
  <c r="K634" i="1"/>
  <c r="J634" i="1"/>
  <c r="F634" i="1"/>
  <c r="E634" i="1"/>
  <c r="C634" i="1"/>
  <c r="D634" i="1" s="1"/>
  <c r="B634" i="1"/>
  <c r="L633" i="1"/>
  <c r="K633" i="1"/>
  <c r="I633" i="1"/>
  <c r="H633" i="1"/>
  <c r="G633" i="1"/>
  <c r="F633" i="1"/>
  <c r="E633" i="1"/>
  <c r="D633" i="1"/>
  <c r="C633" i="1"/>
  <c r="B633" i="1"/>
  <c r="J633" i="1" s="1"/>
  <c r="L632" i="1"/>
  <c r="K632" i="1"/>
  <c r="I632" i="1"/>
  <c r="H632" i="1"/>
  <c r="G632" i="1"/>
  <c r="C632" i="1"/>
  <c r="D632" i="1" s="1"/>
  <c r="B632" i="1"/>
  <c r="J632" i="1" s="1"/>
  <c r="L631" i="1"/>
  <c r="B631" i="1"/>
  <c r="K631" i="1" s="1"/>
  <c r="J630" i="1"/>
  <c r="G630" i="1"/>
  <c r="F630" i="1"/>
  <c r="E630" i="1"/>
  <c r="B630" i="1"/>
  <c r="J629" i="1"/>
  <c r="I629" i="1"/>
  <c r="B629" i="1"/>
  <c r="L628" i="1"/>
  <c r="K628" i="1"/>
  <c r="H628" i="1"/>
  <c r="G628" i="1"/>
  <c r="E628" i="1"/>
  <c r="C628" i="1"/>
  <c r="D628" i="1" s="1"/>
  <c r="B628" i="1"/>
  <c r="F628" i="1" s="1"/>
  <c r="J627" i="1"/>
  <c r="I627" i="1"/>
  <c r="H627" i="1"/>
  <c r="F627" i="1"/>
  <c r="E627" i="1"/>
  <c r="C627" i="1"/>
  <c r="D627" i="1" s="1"/>
  <c r="B627" i="1"/>
  <c r="L627" i="1" s="1"/>
  <c r="J626" i="1"/>
  <c r="B626" i="1"/>
  <c r="G626" i="1" s="1"/>
  <c r="L625" i="1"/>
  <c r="K625" i="1"/>
  <c r="I625" i="1"/>
  <c r="H625" i="1"/>
  <c r="G625" i="1"/>
  <c r="F625" i="1"/>
  <c r="E625" i="1"/>
  <c r="C625" i="1"/>
  <c r="D625" i="1" s="1"/>
  <c r="B625" i="1"/>
  <c r="J625" i="1" s="1"/>
  <c r="G624" i="1"/>
  <c r="F624" i="1"/>
  <c r="B624" i="1"/>
  <c r="E624" i="1" s="1"/>
  <c r="L623" i="1"/>
  <c r="J623" i="1"/>
  <c r="I623" i="1"/>
  <c r="G623" i="1"/>
  <c r="E623" i="1"/>
  <c r="C623" i="1"/>
  <c r="D623" i="1" s="1"/>
  <c r="B623" i="1"/>
  <c r="H623" i="1" s="1"/>
  <c r="J622" i="1"/>
  <c r="I622" i="1"/>
  <c r="F622" i="1"/>
  <c r="E622" i="1"/>
  <c r="B622" i="1"/>
  <c r="H622" i="1" s="1"/>
  <c r="L621" i="1"/>
  <c r="K621" i="1"/>
  <c r="I621" i="1"/>
  <c r="H621" i="1"/>
  <c r="G621" i="1"/>
  <c r="F621" i="1"/>
  <c r="E621" i="1"/>
  <c r="C621" i="1"/>
  <c r="D621" i="1" s="1"/>
  <c r="B621" i="1"/>
  <c r="J621" i="1" s="1"/>
  <c r="G620" i="1"/>
  <c r="F620" i="1"/>
  <c r="B620" i="1"/>
  <c r="H620" i="1" s="1"/>
  <c r="I619" i="1"/>
  <c r="B619" i="1"/>
  <c r="K619" i="1" s="1"/>
  <c r="L618" i="1"/>
  <c r="I618" i="1"/>
  <c r="H618" i="1"/>
  <c r="F618" i="1"/>
  <c r="E618" i="1"/>
  <c r="B618" i="1"/>
  <c r="K618" i="1" s="1"/>
  <c r="L617" i="1"/>
  <c r="K617" i="1"/>
  <c r="I617" i="1"/>
  <c r="H617" i="1"/>
  <c r="G617" i="1"/>
  <c r="E617" i="1"/>
  <c r="C617" i="1"/>
  <c r="D617" i="1" s="1"/>
  <c r="B617" i="1"/>
  <c r="F617" i="1" s="1"/>
  <c r="B616" i="1"/>
  <c r="L616" i="1" s="1"/>
  <c r="I615" i="1"/>
  <c r="F615" i="1"/>
  <c r="E615" i="1"/>
  <c r="B615" i="1"/>
  <c r="G615" i="1" s="1"/>
  <c r="L614" i="1"/>
  <c r="I614" i="1"/>
  <c r="H614" i="1"/>
  <c r="E614" i="1"/>
  <c r="B614" i="1"/>
  <c r="J614" i="1" s="1"/>
  <c r="L613" i="1"/>
  <c r="K613" i="1"/>
  <c r="I613" i="1"/>
  <c r="H613" i="1"/>
  <c r="G613" i="1"/>
  <c r="F613" i="1"/>
  <c r="E613" i="1"/>
  <c r="C613" i="1"/>
  <c r="D613" i="1" s="1"/>
  <c r="B613" i="1"/>
  <c r="J613" i="1" s="1"/>
  <c r="F612" i="1"/>
  <c r="B612" i="1"/>
  <c r="H612" i="1" s="1"/>
  <c r="I611" i="1"/>
  <c r="B611" i="1"/>
  <c r="K611" i="1" s="1"/>
  <c r="L610" i="1"/>
  <c r="I610" i="1"/>
  <c r="H610" i="1"/>
  <c r="F610" i="1"/>
  <c r="E610" i="1"/>
  <c r="B610" i="1"/>
  <c r="K610" i="1" s="1"/>
  <c r="L609" i="1"/>
  <c r="K609" i="1"/>
  <c r="I609" i="1"/>
  <c r="H609" i="1"/>
  <c r="G609" i="1"/>
  <c r="E609" i="1"/>
  <c r="C609" i="1"/>
  <c r="D609" i="1" s="1"/>
  <c r="B609" i="1"/>
  <c r="F609" i="1" s="1"/>
  <c r="K608" i="1"/>
  <c r="J608" i="1"/>
  <c r="F608" i="1"/>
  <c r="C608" i="1"/>
  <c r="D608" i="1" s="1"/>
  <c r="B608" i="1"/>
  <c r="I607" i="1"/>
  <c r="F607" i="1"/>
  <c r="E607" i="1"/>
  <c r="B607" i="1"/>
  <c r="G607" i="1" s="1"/>
  <c r="L606" i="1"/>
  <c r="I606" i="1"/>
  <c r="H606" i="1"/>
  <c r="E606" i="1"/>
  <c r="B606" i="1"/>
  <c r="J606" i="1" s="1"/>
  <c r="L605" i="1"/>
  <c r="K605" i="1"/>
  <c r="I605" i="1"/>
  <c r="H605" i="1"/>
  <c r="G605" i="1"/>
  <c r="F605" i="1"/>
  <c r="E605" i="1"/>
  <c r="D605" i="1"/>
  <c r="C605" i="1"/>
  <c r="B605" i="1"/>
  <c r="J605" i="1" s="1"/>
  <c r="B604" i="1"/>
  <c r="K604" i="1" s="1"/>
  <c r="B603" i="1"/>
  <c r="J603" i="1" s="1"/>
  <c r="L602" i="1"/>
  <c r="I602" i="1"/>
  <c r="H602" i="1"/>
  <c r="E602" i="1"/>
  <c r="B602" i="1"/>
  <c r="F602" i="1" s="1"/>
  <c r="L601" i="1"/>
  <c r="K601" i="1"/>
  <c r="I601" i="1"/>
  <c r="H601" i="1"/>
  <c r="G601" i="1"/>
  <c r="E601" i="1"/>
  <c r="D601" i="1"/>
  <c r="C601" i="1"/>
  <c r="B601" i="1"/>
  <c r="F601" i="1" s="1"/>
  <c r="K600" i="1"/>
  <c r="F600" i="1"/>
  <c r="C600" i="1"/>
  <c r="D600" i="1" s="1"/>
  <c r="B600" i="1"/>
  <c r="I599" i="1"/>
  <c r="F599" i="1"/>
  <c r="B599" i="1"/>
  <c r="J599" i="1" s="1"/>
  <c r="L598" i="1"/>
  <c r="I598" i="1"/>
  <c r="H598" i="1"/>
  <c r="E598" i="1"/>
  <c r="B598" i="1"/>
  <c r="J598" i="1" s="1"/>
  <c r="L597" i="1"/>
  <c r="K597" i="1"/>
  <c r="I597" i="1"/>
  <c r="H597" i="1"/>
  <c r="G597" i="1"/>
  <c r="F597" i="1"/>
  <c r="E597" i="1"/>
  <c r="D597" i="1"/>
  <c r="C597" i="1"/>
  <c r="B597" i="1"/>
  <c r="J597" i="1" s="1"/>
  <c r="K596" i="1"/>
  <c r="B596" i="1"/>
  <c r="J596" i="1" s="1"/>
  <c r="I595" i="1"/>
  <c r="F595" i="1"/>
  <c r="E595" i="1"/>
  <c r="B595" i="1"/>
  <c r="L594" i="1"/>
  <c r="I594" i="1"/>
  <c r="H594" i="1"/>
  <c r="E594" i="1"/>
  <c r="B594" i="1"/>
  <c r="F594" i="1" s="1"/>
  <c r="L593" i="1"/>
  <c r="K593" i="1"/>
  <c r="I593" i="1"/>
  <c r="H593" i="1"/>
  <c r="G593" i="1"/>
  <c r="E593" i="1"/>
  <c r="C593" i="1"/>
  <c r="D593" i="1" s="1"/>
  <c r="B593" i="1"/>
  <c r="F593" i="1" s="1"/>
  <c r="G592" i="1"/>
  <c r="F592" i="1"/>
  <c r="B592" i="1"/>
  <c r="K592" i="1" s="1"/>
  <c r="J591" i="1"/>
  <c r="B591" i="1"/>
  <c r="I591" i="1" s="1"/>
  <c r="L590" i="1"/>
  <c r="I590" i="1"/>
  <c r="H590" i="1"/>
  <c r="E590" i="1"/>
  <c r="B590" i="1"/>
  <c r="J590" i="1" s="1"/>
  <c r="L589" i="1"/>
  <c r="K589" i="1"/>
  <c r="I589" i="1"/>
  <c r="H589" i="1"/>
  <c r="G589" i="1"/>
  <c r="F589" i="1"/>
  <c r="E589" i="1"/>
  <c r="D589" i="1"/>
  <c r="C589" i="1"/>
  <c r="B589" i="1"/>
  <c r="J589" i="1" s="1"/>
  <c r="K588" i="1"/>
  <c r="G588" i="1"/>
  <c r="F588" i="1"/>
  <c r="C588" i="1"/>
  <c r="D588" i="1" s="1"/>
  <c r="B588" i="1"/>
  <c r="I587" i="1"/>
  <c r="F587" i="1"/>
  <c r="B587" i="1"/>
  <c r="J587" i="1" s="1"/>
  <c r="L586" i="1"/>
  <c r="I586" i="1"/>
  <c r="H586" i="1"/>
  <c r="E586" i="1"/>
  <c r="B586" i="1"/>
  <c r="F586" i="1" s="1"/>
  <c r="L585" i="1"/>
  <c r="K585" i="1"/>
  <c r="I585" i="1"/>
  <c r="H585" i="1"/>
  <c r="G585" i="1"/>
  <c r="E585" i="1"/>
  <c r="C585" i="1"/>
  <c r="D585" i="1" s="1"/>
  <c r="B585" i="1"/>
  <c r="F585" i="1" s="1"/>
  <c r="J584" i="1"/>
  <c r="B584" i="1"/>
  <c r="K584" i="1" s="1"/>
  <c r="J583" i="1"/>
  <c r="E583" i="1"/>
  <c r="B583" i="1"/>
  <c r="L582" i="1"/>
  <c r="I582" i="1"/>
  <c r="H582" i="1"/>
  <c r="F582" i="1"/>
  <c r="E582" i="1"/>
  <c r="B582" i="1"/>
  <c r="J582" i="1" s="1"/>
  <c r="L581" i="1"/>
  <c r="K581" i="1"/>
  <c r="I581" i="1"/>
  <c r="H581" i="1"/>
  <c r="G581" i="1"/>
  <c r="F581" i="1"/>
  <c r="E581" i="1"/>
  <c r="D581" i="1"/>
  <c r="C581" i="1"/>
  <c r="B581" i="1"/>
  <c r="J581" i="1" s="1"/>
  <c r="K580" i="1"/>
  <c r="J580" i="1"/>
  <c r="G580" i="1"/>
  <c r="F580" i="1"/>
  <c r="D580" i="1"/>
  <c r="C580" i="1"/>
  <c r="B580" i="1"/>
  <c r="K579" i="1"/>
  <c r="J579" i="1"/>
  <c r="G579" i="1"/>
  <c r="F579" i="1"/>
  <c r="E579" i="1"/>
  <c r="C579" i="1"/>
  <c r="D579" i="1" s="1"/>
  <c r="B579" i="1"/>
  <c r="L578" i="1"/>
  <c r="J578" i="1"/>
  <c r="H578" i="1"/>
  <c r="F578" i="1"/>
  <c r="E578" i="1"/>
  <c r="B578" i="1"/>
  <c r="L577" i="1"/>
  <c r="K577" i="1"/>
  <c r="I577" i="1"/>
  <c r="H577" i="1"/>
  <c r="G577" i="1"/>
  <c r="E577" i="1"/>
  <c r="D577" i="1"/>
  <c r="C577" i="1"/>
  <c r="B577" i="1"/>
  <c r="F577" i="1" s="1"/>
  <c r="H576" i="1"/>
  <c r="B576" i="1"/>
  <c r="K576" i="1" s="1"/>
  <c r="B575" i="1"/>
  <c r="K575" i="1" s="1"/>
  <c r="B574" i="1"/>
  <c r="L574" i="1" s="1"/>
  <c r="L573" i="1"/>
  <c r="K573" i="1"/>
  <c r="I573" i="1"/>
  <c r="H573" i="1"/>
  <c r="G573" i="1"/>
  <c r="E573" i="1"/>
  <c r="C573" i="1"/>
  <c r="D573" i="1" s="1"/>
  <c r="B573" i="1"/>
  <c r="J573" i="1" s="1"/>
  <c r="K572" i="1"/>
  <c r="J572" i="1"/>
  <c r="F572" i="1"/>
  <c r="B572" i="1"/>
  <c r="H572" i="1" s="1"/>
  <c r="K571" i="1"/>
  <c r="J571" i="1"/>
  <c r="F571" i="1"/>
  <c r="E571" i="1"/>
  <c r="B571" i="1"/>
  <c r="I571" i="1" s="1"/>
  <c r="L570" i="1"/>
  <c r="J570" i="1"/>
  <c r="F570" i="1"/>
  <c r="E570" i="1"/>
  <c r="B570" i="1"/>
  <c r="I570" i="1" s="1"/>
  <c r="L569" i="1"/>
  <c r="K569" i="1"/>
  <c r="I569" i="1"/>
  <c r="H569" i="1"/>
  <c r="G569" i="1"/>
  <c r="E569" i="1"/>
  <c r="C569" i="1"/>
  <c r="D569" i="1" s="1"/>
  <c r="B569" i="1"/>
  <c r="F569" i="1" s="1"/>
  <c r="H568" i="1"/>
  <c r="G568" i="1"/>
  <c r="C568" i="1"/>
  <c r="D568" i="1" s="1"/>
  <c r="B568" i="1"/>
  <c r="K568" i="1" s="1"/>
  <c r="I567" i="1"/>
  <c r="G567" i="1"/>
  <c r="C567" i="1"/>
  <c r="D567" i="1" s="1"/>
  <c r="B567" i="1"/>
  <c r="K567" i="1" s="1"/>
  <c r="H566" i="1"/>
  <c r="B566" i="1"/>
  <c r="L566" i="1" s="1"/>
  <c r="L565" i="1"/>
  <c r="K565" i="1"/>
  <c r="I565" i="1"/>
  <c r="H565" i="1"/>
  <c r="G565" i="1"/>
  <c r="E565" i="1"/>
  <c r="D565" i="1"/>
  <c r="C565" i="1"/>
  <c r="B565" i="1"/>
  <c r="J565" i="1" s="1"/>
  <c r="K564" i="1"/>
  <c r="J564" i="1"/>
  <c r="G564" i="1"/>
  <c r="F564" i="1"/>
  <c r="D564" i="1"/>
  <c r="C564" i="1"/>
  <c r="B564" i="1"/>
  <c r="K563" i="1"/>
  <c r="J563" i="1"/>
  <c r="G563" i="1"/>
  <c r="F563" i="1"/>
  <c r="E563" i="1"/>
  <c r="C563" i="1"/>
  <c r="D563" i="1" s="1"/>
  <c r="B563" i="1"/>
  <c r="L562" i="1"/>
  <c r="J562" i="1"/>
  <c r="H562" i="1"/>
  <c r="F562" i="1"/>
  <c r="E562" i="1"/>
  <c r="B562" i="1"/>
  <c r="L561" i="1"/>
  <c r="K561" i="1"/>
  <c r="I561" i="1"/>
  <c r="H561" i="1"/>
  <c r="G561" i="1"/>
  <c r="E561" i="1"/>
  <c r="D561" i="1"/>
  <c r="C561" i="1"/>
  <c r="B561" i="1"/>
  <c r="F561" i="1" s="1"/>
  <c r="B560" i="1"/>
  <c r="K560" i="1" s="1"/>
  <c r="B559" i="1"/>
  <c r="K559" i="1" s="1"/>
  <c r="B558" i="1"/>
  <c r="L558" i="1" s="1"/>
  <c r="L557" i="1"/>
  <c r="K557" i="1"/>
  <c r="I557" i="1"/>
  <c r="H557" i="1"/>
  <c r="G557" i="1"/>
  <c r="E557" i="1"/>
  <c r="C557" i="1"/>
  <c r="D557" i="1" s="1"/>
  <c r="B557" i="1"/>
  <c r="J557" i="1" s="1"/>
  <c r="K556" i="1"/>
  <c r="J556" i="1"/>
  <c r="F556" i="1"/>
  <c r="B556" i="1"/>
  <c r="H556" i="1" s="1"/>
  <c r="K555" i="1"/>
  <c r="J555" i="1"/>
  <c r="F555" i="1"/>
  <c r="E555" i="1"/>
  <c r="B555" i="1"/>
  <c r="I555" i="1" s="1"/>
  <c r="L554" i="1"/>
  <c r="J554" i="1"/>
  <c r="F554" i="1"/>
  <c r="E554" i="1"/>
  <c r="B554" i="1"/>
  <c r="I554" i="1" s="1"/>
  <c r="L553" i="1"/>
  <c r="K553" i="1"/>
  <c r="I553" i="1"/>
  <c r="H553" i="1"/>
  <c r="G553" i="1"/>
  <c r="F553" i="1"/>
  <c r="E553" i="1"/>
  <c r="C553" i="1"/>
  <c r="D553" i="1" s="1"/>
  <c r="B553" i="1"/>
  <c r="J553" i="1" s="1"/>
  <c r="J552" i="1"/>
  <c r="H552" i="1"/>
  <c r="F552" i="1"/>
  <c r="D552" i="1"/>
  <c r="C552" i="1"/>
  <c r="B552" i="1"/>
  <c r="K552" i="1" s="1"/>
  <c r="J551" i="1"/>
  <c r="I551" i="1"/>
  <c r="F551" i="1"/>
  <c r="E551" i="1"/>
  <c r="C551" i="1"/>
  <c r="D551" i="1" s="1"/>
  <c r="B551" i="1"/>
  <c r="K551" i="1" s="1"/>
  <c r="J550" i="1"/>
  <c r="I550" i="1"/>
  <c r="F550" i="1"/>
  <c r="E550" i="1"/>
  <c r="B550" i="1"/>
  <c r="L550" i="1" s="1"/>
  <c r="L549" i="1"/>
  <c r="K549" i="1"/>
  <c r="I549" i="1"/>
  <c r="H549" i="1"/>
  <c r="G549" i="1"/>
  <c r="E549" i="1"/>
  <c r="D549" i="1"/>
  <c r="C549" i="1"/>
  <c r="B549" i="1"/>
  <c r="J549" i="1" s="1"/>
  <c r="K548" i="1"/>
  <c r="G548" i="1"/>
  <c r="F548" i="1"/>
  <c r="B548" i="1"/>
  <c r="J548" i="1" s="1"/>
  <c r="K547" i="1"/>
  <c r="G547" i="1"/>
  <c r="B547" i="1"/>
  <c r="J547" i="1" s="1"/>
  <c r="L546" i="1"/>
  <c r="B546" i="1"/>
  <c r="J546" i="1" s="1"/>
  <c r="L545" i="1"/>
  <c r="K545" i="1"/>
  <c r="I545" i="1"/>
  <c r="H545" i="1"/>
  <c r="G545" i="1"/>
  <c r="E545" i="1"/>
  <c r="C545" i="1"/>
  <c r="D545" i="1" s="1"/>
  <c r="B545" i="1"/>
  <c r="F545" i="1" s="1"/>
  <c r="K544" i="1"/>
  <c r="J544" i="1"/>
  <c r="H544" i="1"/>
  <c r="G544" i="1"/>
  <c r="F544" i="1"/>
  <c r="C544" i="1"/>
  <c r="D544" i="1" s="1"/>
  <c r="B544" i="1"/>
  <c r="K543" i="1"/>
  <c r="J543" i="1"/>
  <c r="I543" i="1"/>
  <c r="G543" i="1"/>
  <c r="F543" i="1"/>
  <c r="E543" i="1"/>
  <c r="C543" i="1"/>
  <c r="D543" i="1" s="1"/>
  <c r="B543" i="1"/>
  <c r="L542" i="1"/>
  <c r="J542" i="1"/>
  <c r="I542" i="1"/>
  <c r="H542" i="1"/>
  <c r="F542" i="1"/>
  <c r="E542" i="1"/>
  <c r="B542" i="1"/>
  <c r="L541" i="1"/>
  <c r="K541" i="1"/>
  <c r="I541" i="1"/>
  <c r="H541" i="1"/>
  <c r="G541" i="1"/>
  <c r="E541" i="1"/>
  <c r="D541" i="1"/>
  <c r="C541" i="1"/>
  <c r="B541" i="1"/>
  <c r="J541" i="1" s="1"/>
  <c r="F540" i="1"/>
  <c r="B540" i="1"/>
  <c r="K540" i="1" s="1"/>
  <c r="F539" i="1"/>
  <c r="B539" i="1"/>
  <c r="K539" i="1" s="1"/>
  <c r="F538" i="1"/>
  <c r="B538" i="1"/>
  <c r="L538" i="1" s="1"/>
  <c r="L537" i="1"/>
  <c r="K537" i="1"/>
  <c r="I537" i="1"/>
  <c r="H537" i="1"/>
  <c r="G537" i="1"/>
  <c r="E537" i="1"/>
  <c r="C537" i="1"/>
  <c r="D537" i="1" s="1"/>
  <c r="B537" i="1"/>
  <c r="F537" i="1" s="1"/>
  <c r="J536" i="1"/>
  <c r="H536" i="1"/>
  <c r="F536" i="1"/>
  <c r="D536" i="1"/>
  <c r="C536" i="1"/>
  <c r="B536" i="1"/>
  <c r="K536" i="1" s="1"/>
  <c r="J535" i="1"/>
  <c r="I535" i="1"/>
  <c r="F535" i="1"/>
  <c r="E535" i="1"/>
  <c r="C535" i="1"/>
  <c r="D535" i="1" s="1"/>
  <c r="B535" i="1"/>
  <c r="K535" i="1" s="1"/>
  <c r="J534" i="1"/>
  <c r="I534" i="1"/>
  <c r="F534" i="1"/>
  <c r="E534" i="1"/>
  <c r="B534" i="1"/>
  <c r="L534" i="1" s="1"/>
  <c r="L533" i="1"/>
  <c r="K533" i="1"/>
  <c r="I533" i="1"/>
  <c r="H533" i="1"/>
  <c r="G533" i="1"/>
  <c r="E533" i="1"/>
  <c r="D533" i="1"/>
  <c r="C533" i="1"/>
  <c r="B533" i="1"/>
  <c r="J533" i="1" s="1"/>
  <c r="K532" i="1"/>
  <c r="G532" i="1"/>
  <c r="B532" i="1"/>
  <c r="J532" i="1" s="1"/>
  <c r="K531" i="1"/>
  <c r="G531" i="1"/>
  <c r="B531" i="1"/>
  <c r="J531" i="1" s="1"/>
  <c r="L530" i="1"/>
  <c r="H530" i="1"/>
  <c r="B530" i="1"/>
  <c r="J530" i="1" s="1"/>
  <c r="L529" i="1"/>
  <c r="K529" i="1"/>
  <c r="I529" i="1"/>
  <c r="H529" i="1"/>
  <c r="G529" i="1"/>
  <c r="E529" i="1"/>
  <c r="C529" i="1"/>
  <c r="D529" i="1" s="1"/>
  <c r="B529" i="1"/>
  <c r="F529" i="1" s="1"/>
  <c r="K528" i="1"/>
  <c r="J528" i="1"/>
  <c r="H528" i="1"/>
  <c r="G528" i="1"/>
  <c r="F528" i="1"/>
  <c r="C528" i="1"/>
  <c r="D528" i="1" s="1"/>
  <c r="B528" i="1"/>
  <c r="K527" i="1"/>
  <c r="J527" i="1"/>
  <c r="I527" i="1"/>
  <c r="G527" i="1"/>
  <c r="F527" i="1"/>
  <c r="E527" i="1"/>
  <c r="C527" i="1"/>
  <c r="D527" i="1" s="1"/>
  <c r="B527" i="1"/>
  <c r="L526" i="1"/>
  <c r="J526" i="1"/>
  <c r="I526" i="1"/>
  <c r="H526" i="1"/>
  <c r="F526" i="1"/>
  <c r="E526" i="1"/>
  <c r="B526" i="1"/>
  <c r="L525" i="1"/>
  <c r="K525" i="1"/>
  <c r="I525" i="1"/>
  <c r="H525" i="1"/>
  <c r="G525" i="1"/>
  <c r="E525" i="1"/>
  <c r="D525" i="1"/>
  <c r="C525" i="1"/>
  <c r="B525" i="1"/>
  <c r="J525" i="1" s="1"/>
  <c r="F524" i="1"/>
  <c r="B524" i="1"/>
  <c r="K524" i="1" s="1"/>
  <c r="B523" i="1"/>
  <c r="K523" i="1" s="1"/>
  <c r="B522" i="1"/>
  <c r="L522" i="1" s="1"/>
  <c r="L521" i="1"/>
  <c r="K521" i="1"/>
  <c r="I521" i="1"/>
  <c r="H521" i="1"/>
  <c r="G521" i="1"/>
  <c r="E521" i="1"/>
  <c r="C521" i="1"/>
  <c r="D521" i="1" s="1"/>
  <c r="B521" i="1"/>
  <c r="F521" i="1" s="1"/>
  <c r="J520" i="1"/>
  <c r="H520" i="1"/>
  <c r="D520" i="1"/>
  <c r="C520" i="1"/>
  <c r="B520" i="1"/>
  <c r="K520" i="1" s="1"/>
  <c r="J519" i="1"/>
  <c r="I519" i="1"/>
  <c r="E519" i="1"/>
  <c r="C519" i="1"/>
  <c r="D519" i="1" s="1"/>
  <c r="B519" i="1"/>
  <c r="K519" i="1" s="1"/>
  <c r="J518" i="1"/>
  <c r="I518" i="1"/>
  <c r="E518" i="1"/>
  <c r="B518" i="1"/>
  <c r="L518" i="1" s="1"/>
  <c r="L517" i="1"/>
  <c r="K517" i="1"/>
  <c r="I517" i="1"/>
  <c r="H517" i="1"/>
  <c r="G517" i="1"/>
  <c r="E517" i="1"/>
  <c r="D517" i="1"/>
  <c r="C517" i="1"/>
  <c r="B517" i="1"/>
  <c r="J517" i="1" s="1"/>
  <c r="K516" i="1"/>
  <c r="G516" i="1"/>
  <c r="B516" i="1"/>
  <c r="J516" i="1" s="1"/>
  <c r="K515" i="1"/>
  <c r="G515" i="1"/>
  <c r="B515" i="1"/>
  <c r="J515" i="1" s="1"/>
  <c r="L514" i="1"/>
  <c r="H514" i="1"/>
  <c r="B514" i="1"/>
  <c r="J514" i="1" s="1"/>
  <c r="L513" i="1"/>
  <c r="K513" i="1"/>
  <c r="I513" i="1"/>
  <c r="H513" i="1"/>
  <c r="G513" i="1"/>
  <c r="E513" i="1"/>
  <c r="C513" i="1"/>
  <c r="D513" i="1" s="1"/>
  <c r="B513" i="1"/>
  <c r="F513" i="1" s="1"/>
  <c r="K512" i="1"/>
  <c r="J512" i="1"/>
  <c r="H512" i="1"/>
  <c r="G512" i="1"/>
  <c r="F512" i="1"/>
  <c r="C512" i="1"/>
  <c r="D512" i="1" s="1"/>
  <c r="B512" i="1"/>
  <c r="K511" i="1"/>
  <c r="J511" i="1"/>
  <c r="I511" i="1"/>
  <c r="G511" i="1"/>
  <c r="F511" i="1"/>
  <c r="E511" i="1"/>
  <c r="C511" i="1"/>
  <c r="D511" i="1" s="1"/>
  <c r="B511" i="1"/>
  <c r="L510" i="1"/>
  <c r="J510" i="1"/>
  <c r="I510" i="1"/>
  <c r="H510" i="1"/>
  <c r="F510" i="1"/>
  <c r="E510" i="1"/>
  <c r="B510" i="1"/>
  <c r="K509" i="1"/>
  <c r="G509" i="1"/>
  <c r="F509" i="1"/>
  <c r="C509" i="1"/>
  <c r="D509" i="1" s="1"/>
  <c r="B509" i="1"/>
  <c r="E509" i="1" s="1"/>
  <c r="I508" i="1"/>
  <c r="F508" i="1"/>
  <c r="B508" i="1"/>
  <c r="J508" i="1" s="1"/>
  <c r="L507" i="1"/>
  <c r="I507" i="1"/>
  <c r="H507" i="1"/>
  <c r="G507" i="1"/>
  <c r="E507" i="1"/>
  <c r="B507" i="1"/>
  <c r="K507" i="1" s="1"/>
  <c r="L506" i="1"/>
  <c r="K506" i="1"/>
  <c r="H506" i="1"/>
  <c r="G506" i="1"/>
  <c r="D506" i="1"/>
  <c r="C506" i="1"/>
  <c r="B506" i="1"/>
  <c r="F506" i="1" s="1"/>
  <c r="B505" i="1"/>
  <c r="K505" i="1" s="1"/>
  <c r="B504" i="1"/>
  <c r="F504" i="1" s="1"/>
  <c r="L503" i="1"/>
  <c r="K503" i="1"/>
  <c r="I503" i="1"/>
  <c r="H503" i="1"/>
  <c r="F503" i="1"/>
  <c r="E503" i="1"/>
  <c r="D503" i="1"/>
  <c r="C503" i="1"/>
  <c r="B503" i="1"/>
  <c r="G503" i="1" s="1"/>
  <c r="L502" i="1"/>
  <c r="K502" i="1"/>
  <c r="I502" i="1"/>
  <c r="H502" i="1"/>
  <c r="G502" i="1"/>
  <c r="F502" i="1"/>
  <c r="E502" i="1"/>
  <c r="C502" i="1"/>
  <c r="D502" i="1" s="1"/>
  <c r="B502" i="1"/>
  <c r="J502" i="1" s="1"/>
  <c r="K501" i="1"/>
  <c r="G501" i="1"/>
  <c r="F501" i="1"/>
  <c r="C501" i="1"/>
  <c r="D501" i="1" s="1"/>
  <c r="B501" i="1"/>
  <c r="E501" i="1" s="1"/>
  <c r="I500" i="1"/>
  <c r="F500" i="1"/>
  <c r="B500" i="1"/>
  <c r="J500" i="1" s="1"/>
  <c r="L499" i="1"/>
  <c r="I499" i="1"/>
  <c r="H499" i="1"/>
  <c r="G499" i="1"/>
  <c r="E499" i="1"/>
  <c r="B499" i="1"/>
  <c r="K499" i="1" s="1"/>
  <c r="L498" i="1"/>
  <c r="K498" i="1"/>
  <c r="H498" i="1"/>
  <c r="G498" i="1"/>
  <c r="D498" i="1"/>
  <c r="C498" i="1"/>
  <c r="B498" i="1"/>
  <c r="F498" i="1" s="1"/>
  <c r="G497" i="1"/>
  <c r="B497" i="1"/>
  <c r="K497" i="1" s="1"/>
  <c r="J496" i="1"/>
  <c r="E496" i="1"/>
  <c r="B496" i="1"/>
  <c r="L495" i="1"/>
  <c r="K495" i="1"/>
  <c r="I495" i="1"/>
  <c r="H495" i="1"/>
  <c r="F495" i="1"/>
  <c r="E495" i="1"/>
  <c r="D495" i="1"/>
  <c r="C495" i="1"/>
  <c r="B495" i="1"/>
  <c r="G495" i="1" s="1"/>
  <c r="L494" i="1"/>
  <c r="K494" i="1"/>
  <c r="I494" i="1"/>
  <c r="H494" i="1"/>
  <c r="G494" i="1"/>
  <c r="F494" i="1"/>
  <c r="E494" i="1"/>
  <c r="C494" i="1"/>
  <c r="D494" i="1" s="1"/>
  <c r="B494" i="1"/>
  <c r="J494" i="1" s="1"/>
  <c r="K493" i="1"/>
  <c r="G493" i="1"/>
  <c r="F493" i="1"/>
  <c r="C493" i="1"/>
  <c r="D493" i="1" s="1"/>
  <c r="B493" i="1"/>
  <c r="E493" i="1" s="1"/>
  <c r="I492" i="1"/>
  <c r="F492" i="1"/>
  <c r="B492" i="1"/>
  <c r="J492" i="1" s="1"/>
  <c r="L491" i="1"/>
  <c r="I491" i="1"/>
  <c r="H491" i="1"/>
  <c r="G491" i="1"/>
  <c r="E491" i="1"/>
  <c r="B491" i="1"/>
  <c r="K491" i="1" s="1"/>
  <c r="L490" i="1"/>
  <c r="K490" i="1"/>
  <c r="H490" i="1"/>
  <c r="G490" i="1"/>
  <c r="D490" i="1"/>
  <c r="C490" i="1"/>
  <c r="B490" i="1"/>
  <c r="F490" i="1" s="1"/>
  <c r="B489" i="1"/>
  <c r="K489" i="1" s="1"/>
  <c r="F488" i="1"/>
  <c r="B488" i="1"/>
  <c r="L487" i="1"/>
  <c r="K487" i="1"/>
  <c r="I487" i="1"/>
  <c r="H487" i="1"/>
  <c r="F487" i="1"/>
  <c r="E487" i="1"/>
  <c r="D487" i="1"/>
  <c r="C487" i="1"/>
  <c r="B487" i="1"/>
  <c r="G487" i="1" s="1"/>
  <c r="L486" i="1"/>
  <c r="K486" i="1"/>
  <c r="I486" i="1"/>
  <c r="H486" i="1"/>
  <c r="G486" i="1"/>
  <c r="F486" i="1"/>
  <c r="E486" i="1"/>
  <c r="D486" i="1"/>
  <c r="C486" i="1"/>
  <c r="B486" i="1"/>
  <c r="J486" i="1" s="1"/>
  <c r="K485" i="1"/>
  <c r="G485" i="1"/>
  <c r="C485" i="1"/>
  <c r="D485" i="1" s="1"/>
  <c r="B485" i="1"/>
  <c r="B484" i="1"/>
  <c r="J484" i="1" s="1"/>
  <c r="L483" i="1"/>
  <c r="I483" i="1"/>
  <c r="H483" i="1"/>
  <c r="G483" i="1"/>
  <c r="E483" i="1"/>
  <c r="B483" i="1"/>
  <c r="K483" i="1" s="1"/>
  <c r="L482" i="1"/>
  <c r="K482" i="1"/>
  <c r="H482" i="1"/>
  <c r="G482" i="1"/>
  <c r="D482" i="1"/>
  <c r="C482" i="1"/>
  <c r="B482" i="1"/>
  <c r="F482" i="1" s="1"/>
  <c r="J481" i="1"/>
  <c r="F481" i="1"/>
  <c r="C481" i="1"/>
  <c r="D481" i="1" s="1"/>
  <c r="B481" i="1"/>
  <c r="I480" i="1"/>
  <c r="F480" i="1"/>
  <c r="E480" i="1"/>
  <c r="B480" i="1"/>
  <c r="J480" i="1" s="1"/>
  <c r="L479" i="1"/>
  <c r="K479" i="1"/>
  <c r="I479" i="1"/>
  <c r="H479" i="1"/>
  <c r="F479" i="1"/>
  <c r="E479" i="1"/>
  <c r="D479" i="1"/>
  <c r="C479" i="1"/>
  <c r="B479" i="1"/>
  <c r="G479" i="1" s="1"/>
  <c r="L478" i="1"/>
  <c r="K478" i="1"/>
  <c r="I478" i="1"/>
  <c r="H478" i="1"/>
  <c r="G478" i="1"/>
  <c r="F478" i="1"/>
  <c r="E478" i="1"/>
  <c r="D478" i="1"/>
  <c r="C478" i="1"/>
  <c r="B478" i="1"/>
  <c r="J478" i="1" s="1"/>
  <c r="F477" i="1"/>
  <c r="B477" i="1"/>
  <c r="K477" i="1" s="1"/>
  <c r="J476" i="1"/>
  <c r="E476" i="1"/>
  <c r="B476" i="1"/>
  <c r="I476" i="1" s="1"/>
  <c r="L475" i="1"/>
  <c r="I475" i="1"/>
  <c r="H475" i="1"/>
  <c r="G475" i="1"/>
  <c r="E475" i="1"/>
  <c r="B475" i="1"/>
  <c r="K475" i="1" s="1"/>
  <c r="L474" i="1"/>
  <c r="K474" i="1"/>
  <c r="H474" i="1"/>
  <c r="G474" i="1"/>
  <c r="D474" i="1"/>
  <c r="C474" i="1"/>
  <c r="B474" i="1"/>
  <c r="F474" i="1" s="1"/>
  <c r="K473" i="1"/>
  <c r="G473" i="1"/>
  <c r="C473" i="1"/>
  <c r="D473" i="1" s="1"/>
  <c r="B473" i="1"/>
  <c r="B472" i="1"/>
  <c r="J472" i="1" s="1"/>
  <c r="L471" i="1"/>
  <c r="K471" i="1"/>
  <c r="I471" i="1"/>
  <c r="H471" i="1"/>
  <c r="F471" i="1"/>
  <c r="E471" i="1"/>
  <c r="D471" i="1"/>
  <c r="C471" i="1"/>
  <c r="B471" i="1"/>
  <c r="G471" i="1" s="1"/>
  <c r="L470" i="1"/>
  <c r="K470" i="1"/>
  <c r="I470" i="1"/>
  <c r="H470" i="1"/>
  <c r="G470" i="1"/>
  <c r="F470" i="1"/>
  <c r="D470" i="1"/>
  <c r="C470" i="1"/>
  <c r="B470" i="1"/>
  <c r="J470" i="1" s="1"/>
  <c r="B469" i="1"/>
  <c r="K469" i="1" s="1"/>
  <c r="I468" i="1"/>
  <c r="F468" i="1"/>
  <c r="E468" i="1"/>
  <c r="B468" i="1"/>
  <c r="L467" i="1"/>
  <c r="I467" i="1"/>
  <c r="H467" i="1"/>
  <c r="G467" i="1"/>
  <c r="E467" i="1"/>
  <c r="B467" i="1"/>
  <c r="K467" i="1" s="1"/>
  <c r="L466" i="1"/>
  <c r="K466" i="1"/>
  <c r="H466" i="1"/>
  <c r="G466" i="1"/>
  <c r="C466" i="1"/>
  <c r="D466" i="1" s="1"/>
  <c r="B466" i="1"/>
  <c r="F466" i="1" s="1"/>
  <c r="K465" i="1"/>
  <c r="G465" i="1"/>
  <c r="F465" i="1"/>
  <c r="C465" i="1"/>
  <c r="D465" i="1" s="1"/>
  <c r="B465" i="1"/>
  <c r="J465" i="1" s="1"/>
  <c r="J464" i="1"/>
  <c r="B464" i="1"/>
  <c r="I464" i="1" s="1"/>
  <c r="L463" i="1"/>
  <c r="K463" i="1"/>
  <c r="I463" i="1"/>
  <c r="H463" i="1"/>
  <c r="F463" i="1"/>
  <c r="E463" i="1"/>
  <c r="D463" i="1"/>
  <c r="C463" i="1"/>
  <c r="B463" i="1"/>
  <c r="G463" i="1" s="1"/>
  <c r="L462" i="1"/>
  <c r="K462" i="1"/>
  <c r="I462" i="1"/>
  <c r="H462" i="1"/>
  <c r="G462" i="1"/>
  <c r="F462" i="1"/>
  <c r="D462" i="1"/>
  <c r="C462" i="1"/>
  <c r="B462" i="1"/>
  <c r="J462" i="1" s="1"/>
  <c r="B461" i="1"/>
  <c r="K461" i="1" s="1"/>
  <c r="I460" i="1"/>
  <c r="E460" i="1"/>
  <c r="B460" i="1"/>
  <c r="L459" i="1"/>
  <c r="I459" i="1"/>
  <c r="H459" i="1"/>
  <c r="G459" i="1"/>
  <c r="E459" i="1"/>
  <c r="B459" i="1"/>
  <c r="K459" i="1" s="1"/>
  <c r="L458" i="1"/>
  <c r="K458" i="1"/>
  <c r="G458" i="1"/>
  <c r="C458" i="1"/>
  <c r="D458" i="1" s="1"/>
  <c r="B458" i="1"/>
  <c r="H458" i="1" s="1"/>
  <c r="B457" i="1"/>
  <c r="K457" i="1" s="1"/>
  <c r="B456" i="1"/>
  <c r="J456" i="1" s="1"/>
  <c r="L455" i="1"/>
  <c r="K455" i="1"/>
  <c r="I455" i="1"/>
  <c r="H455" i="1"/>
  <c r="F455" i="1"/>
  <c r="E455" i="1"/>
  <c r="C455" i="1"/>
  <c r="D455" i="1" s="1"/>
  <c r="B455" i="1"/>
  <c r="G455" i="1" s="1"/>
  <c r="B454" i="1"/>
  <c r="K454" i="1" s="1"/>
  <c r="B453" i="1"/>
  <c r="K453" i="1" s="1"/>
  <c r="B452" i="1"/>
  <c r="L452" i="1" s="1"/>
  <c r="L451" i="1"/>
  <c r="K451" i="1"/>
  <c r="I451" i="1"/>
  <c r="H451" i="1"/>
  <c r="G451" i="1"/>
  <c r="E451" i="1"/>
  <c r="C451" i="1"/>
  <c r="D451" i="1" s="1"/>
  <c r="B451" i="1"/>
  <c r="J451" i="1" s="1"/>
  <c r="B450" i="1"/>
  <c r="K450" i="1" s="1"/>
  <c r="E449" i="1"/>
  <c r="B449" i="1"/>
  <c r="K449" i="1" s="1"/>
  <c r="E448" i="1"/>
  <c r="B448" i="1"/>
  <c r="L448" i="1" s="1"/>
  <c r="L447" i="1"/>
  <c r="K447" i="1"/>
  <c r="I447" i="1"/>
  <c r="H447" i="1"/>
  <c r="G447" i="1"/>
  <c r="F447" i="1"/>
  <c r="E447" i="1"/>
  <c r="D447" i="1"/>
  <c r="C447" i="1"/>
  <c r="B447" i="1"/>
  <c r="J447" i="1" s="1"/>
  <c r="K446" i="1"/>
  <c r="J446" i="1"/>
  <c r="H446" i="1"/>
  <c r="G446" i="1"/>
  <c r="F446" i="1"/>
  <c r="D446" i="1"/>
  <c r="C446" i="1"/>
  <c r="B446" i="1"/>
  <c r="K445" i="1"/>
  <c r="J445" i="1"/>
  <c r="I445" i="1"/>
  <c r="F445" i="1"/>
  <c r="E445" i="1"/>
  <c r="C445" i="1"/>
  <c r="D445" i="1" s="1"/>
  <c r="B445" i="1"/>
  <c r="L444" i="1"/>
  <c r="J444" i="1"/>
  <c r="I444" i="1"/>
  <c r="F444" i="1"/>
  <c r="E444" i="1"/>
  <c r="B444" i="1"/>
  <c r="L443" i="1"/>
  <c r="K443" i="1"/>
  <c r="I443" i="1"/>
  <c r="H443" i="1"/>
  <c r="G443" i="1"/>
  <c r="E443" i="1"/>
  <c r="D443" i="1"/>
  <c r="C443" i="1"/>
  <c r="B443" i="1"/>
  <c r="J443" i="1" s="1"/>
  <c r="K442" i="1"/>
  <c r="H442" i="1"/>
  <c r="G442" i="1"/>
  <c r="C442" i="1"/>
  <c r="D442" i="1" s="1"/>
  <c r="B442" i="1"/>
  <c r="J442" i="1" s="1"/>
  <c r="K441" i="1"/>
  <c r="I441" i="1"/>
  <c r="G441" i="1"/>
  <c r="C441" i="1"/>
  <c r="D441" i="1" s="1"/>
  <c r="B441" i="1"/>
  <c r="J441" i="1" s="1"/>
  <c r="L440" i="1"/>
  <c r="I440" i="1"/>
  <c r="B440" i="1"/>
  <c r="J440" i="1" s="1"/>
  <c r="L439" i="1"/>
  <c r="K439" i="1"/>
  <c r="I439" i="1"/>
  <c r="H439" i="1"/>
  <c r="G439" i="1"/>
  <c r="F439" i="1"/>
  <c r="E439" i="1"/>
  <c r="C439" i="1"/>
  <c r="D439" i="1" s="1"/>
  <c r="B439" i="1"/>
  <c r="J439" i="1" s="1"/>
  <c r="B438" i="1"/>
  <c r="K438" i="1" s="1"/>
  <c r="L437" i="1"/>
  <c r="I437" i="1"/>
  <c r="G437" i="1"/>
  <c r="F437" i="1"/>
  <c r="D437" i="1"/>
  <c r="C437" i="1"/>
  <c r="B437" i="1"/>
  <c r="H437" i="1" s="1"/>
  <c r="J436" i="1"/>
  <c r="I436" i="1"/>
  <c r="H436" i="1"/>
  <c r="F436" i="1"/>
  <c r="E436" i="1"/>
  <c r="B436" i="1"/>
  <c r="L435" i="1"/>
  <c r="J435" i="1"/>
  <c r="H435" i="1"/>
  <c r="C435" i="1"/>
  <c r="D435" i="1" s="1"/>
  <c r="B435" i="1"/>
  <c r="F435" i="1" s="1"/>
  <c r="L434" i="1"/>
  <c r="J434" i="1"/>
  <c r="H434" i="1"/>
  <c r="G434" i="1"/>
  <c r="F434" i="1"/>
  <c r="E434" i="1"/>
  <c r="C434" i="1"/>
  <c r="D434" i="1" s="1"/>
  <c r="B434" i="1"/>
  <c r="I434" i="1" s="1"/>
  <c r="E433" i="1"/>
  <c r="B433" i="1"/>
  <c r="L433" i="1" s="1"/>
  <c r="I432" i="1"/>
  <c r="H432" i="1"/>
  <c r="F432" i="1"/>
  <c r="B432" i="1"/>
  <c r="G432" i="1" s="1"/>
  <c r="L431" i="1"/>
  <c r="K431" i="1"/>
  <c r="I431" i="1"/>
  <c r="H431" i="1"/>
  <c r="G431" i="1"/>
  <c r="F431" i="1"/>
  <c r="E431" i="1"/>
  <c r="D431" i="1"/>
  <c r="C431" i="1"/>
  <c r="B431" i="1"/>
  <c r="J431" i="1" s="1"/>
  <c r="B430" i="1"/>
  <c r="K429" i="1"/>
  <c r="G429" i="1"/>
  <c r="E429" i="1"/>
  <c r="C429" i="1"/>
  <c r="D429" i="1" s="1"/>
  <c r="B429" i="1"/>
  <c r="F429" i="1" s="1"/>
  <c r="H428" i="1"/>
  <c r="F428" i="1"/>
  <c r="B428" i="1"/>
  <c r="J428" i="1" s="1"/>
  <c r="L427" i="1"/>
  <c r="K427" i="1"/>
  <c r="I427" i="1"/>
  <c r="H427" i="1"/>
  <c r="G427" i="1"/>
  <c r="E427" i="1"/>
  <c r="C427" i="1"/>
  <c r="D427" i="1" s="1"/>
  <c r="B427" i="1"/>
  <c r="J427" i="1" s="1"/>
  <c r="L426" i="1"/>
  <c r="H426" i="1"/>
  <c r="F426" i="1"/>
  <c r="B426" i="1"/>
  <c r="G426" i="1" s="1"/>
  <c r="K425" i="1"/>
  <c r="I425" i="1"/>
  <c r="G425" i="1"/>
  <c r="C425" i="1"/>
  <c r="D425" i="1" s="1"/>
  <c r="B425" i="1"/>
  <c r="J425" i="1" s="1"/>
  <c r="L424" i="1"/>
  <c r="B424" i="1"/>
  <c r="F424" i="1" s="1"/>
  <c r="L423" i="1"/>
  <c r="K423" i="1"/>
  <c r="I423" i="1"/>
  <c r="H423" i="1"/>
  <c r="G423" i="1"/>
  <c r="E423" i="1"/>
  <c r="C423" i="1"/>
  <c r="D423" i="1" s="1"/>
  <c r="B423" i="1"/>
  <c r="F423" i="1" s="1"/>
  <c r="B422" i="1"/>
  <c r="K421" i="1"/>
  <c r="G421" i="1"/>
  <c r="E421" i="1"/>
  <c r="C421" i="1"/>
  <c r="D421" i="1" s="1"/>
  <c r="B421" i="1"/>
  <c r="F421" i="1" s="1"/>
  <c r="H420" i="1"/>
  <c r="F420" i="1"/>
  <c r="B420" i="1"/>
  <c r="J420" i="1" s="1"/>
  <c r="L419" i="1"/>
  <c r="K419" i="1"/>
  <c r="I419" i="1"/>
  <c r="H419" i="1"/>
  <c r="G419" i="1"/>
  <c r="E419" i="1"/>
  <c r="C419" i="1"/>
  <c r="D419" i="1" s="1"/>
  <c r="B419" i="1"/>
  <c r="J419" i="1" s="1"/>
  <c r="L418" i="1"/>
  <c r="H418" i="1"/>
  <c r="F418" i="1"/>
  <c r="B418" i="1"/>
  <c r="G418" i="1" s="1"/>
  <c r="K417" i="1"/>
  <c r="I417" i="1"/>
  <c r="G417" i="1"/>
  <c r="E417" i="1"/>
  <c r="C417" i="1"/>
  <c r="D417" i="1" s="1"/>
  <c r="B417" i="1"/>
  <c r="J417" i="1" s="1"/>
  <c r="L416" i="1"/>
  <c r="J416" i="1"/>
  <c r="B416" i="1"/>
  <c r="L415" i="1"/>
  <c r="K415" i="1"/>
  <c r="I415" i="1"/>
  <c r="H415" i="1"/>
  <c r="G415" i="1"/>
  <c r="E415" i="1"/>
  <c r="C415" i="1"/>
  <c r="D415" i="1" s="1"/>
  <c r="B415" i="1"/>
  <c r="F415" i="1" s="1"/>
  <c r="B414" i="1"/>
  <c r="K413" i="1"/>
  <c r="I413" i="1"/>
  <c r="G413" i="1"/>
  <c r="E413" i="1"/>
  <c r="C413" i="1"/>
  <c r="D413" i="1" s="1"/>
  <c r="B413" i="1"/>
  <c r="F413" i="1" s="1"/>
  <c r="H412" i="1"/>
  <c r="F412" i="1"/>
  <c r="B412" i="1"/>
  <c r="L411" i="1"/>
  <c r="K411" i="1"/>
  <c r="I411" i="1"/>
  <c r="H411" i="1"/>
  <c r="G411" i="1"/>
  <c r="E411" i="1"/>
  <c r="C411" i="1"/>
  <c r="D411" i="1" s="1"/>
  <c r="B411" i="1"/>
  <c r="J411" i="1" s="1"/>
  <c r="L410" i="1"/>
  <c r="H410" i="1"/>
  <c r="F410" i="1"/>
  <c r="B410" i="1"/>
  <c r="G410" i="1" s="1"/>
  <c r="K409" i="1"/>
  <c r="I409" i="1"/>
  <c r="G409" i="1"/>
  <c r="E409" i="1"/>
  <c r="C409" i="1"/>
  <c r="D409" i="1" s="1"/>
  <c r="B409" i="1"/>
  <c r="J409" i="1" s="1"/>
  <c r="F408" i="1"/>
  <c r="B408" i="1"/>
  <c r="L407" i="1"/>
  <c r="K407" i="1"/>
  <c r="I407" i="1"/>
  <c r="H407" i="1"/>
  <c r="G407" i="1"/>
  <c r="E407" i="1"/>
  <c r="C407" i="1"/>
  <c r="D407" i="1" s="1"/>
  <c r="B407" i="1"/>
  <c r="F407" i="1" s="1"/>
  <c r="L406" i="1"/>
  <c r="J406" i="1"/>
  <c r="H406" i="1"/>
  <c r="B406" i="1"/>
  <c r="K405" i="1"/>
  <c r="I405" i="1"/>
  <c r="G405" i="1"/>
  <c r="E405" i="1"/>
  <c r="C405" i="1"/>
  <c r="D405" i="1" s="1"/>
  <c r="B405" i="1"/>
  <c r="F405" i="1" s="1"/>
  <c r="B404" i="1"/>
  <c r="L403" i="1"/>
  <c r="K403" i="1"/>
  <c r="I403" i="1"/>
  <c r="H403" i="1"/>
  <c r="G403" i="1"/>
  <c r="E403" i="1"/>
  <c r="C403" i="1"/>
  <c r="D403" i="1" s="1"/>
  <c r="B403" i="1"/>
  <c r="J403" i="1" s="1"/>
  <c r="L402" i="1"/>
  <c r="H402" i="1"/>
  <c r="F402" i="1"/>
  <c r="B402" i="1"/>
  <c r="G402" i="1" s="1"/>
  <c r="K401" i="1"/>
  <c r="I401" i="1"/>
  <c r="G401" i="1"/>
  <c r="F401" i="1"/>
  <c r="E401" i="1"/>
  <c r="C401" i="1"/>
  <c r="D401" i="1" s="1"/>
  <c r="B401" i="1"/>
  <c r="J401" i="1" s="1"/>
  <c r="H400" i="1"/>
  <c r="F400" i="1"/>
  <c r="B400" i="1"/>
  <c r="L399" i="1"/>
  <c r="K399" i="1"/>
  <c r="I399" i="1"/>
  <c r="H399" i="1"/>
  <c r="G399" i="1"/>
  <c r="E399" i="1"/>
  <c r="C399" i="1"/>
  <c r="D399" i="1" s="1"/>
  <c r="B399" i="1"/>
  <c r="F399" i="1" s="1"/>
  <c r="B398" i="1"/>
  <c r="K397" i="1"/>
  <c r="I397" i="1"/>
  <c r="G397" i="1"/>
  <c r="E397" i="1"/>
  <c r="C397" i="1"/>
  <c r="D397" i="1" s="1"/>
  <c r="B397" i="1"/>
  <c r="F397" i="1" s="1"/>
  <c r="L396" i="1"/>
  <c r="J396" i="1"/>
  <c r="H396" i="1"/>
  <c r="F396" i="1"/>
  <c r="E396" i="1"/>
  <c r="B396" i="1"/>
  <c r="L395" i="1"/>
  <c r="K395" i="1"/>
  <c r="I395" i="1"/>
  <c r="H395" i="1"/>
  <c r="G395" i="1"/>
  <c r="E395" i="1"/>
  <c r="C395" i="1"/>
  <c r="D395" i="1" s="1"/>
  <c r="B395" i="1"/>
  <c r="J395" i="1" s="1"/>
  <c r="L394" i="1"/>
  <c r="K394" i="1"/>
  <c r="J394" i="1"/>
  <c r="H394" i="1"/>
  <c r="F394" i="1"/>
  <c r="C394" i="1"/>
  <c r="D394" i="1" s="1"/>
  <c r="B394" i="1"/>
  <c r="G393" i="1"/>
  <c r="B393" i="1"/>
  <c r="K393" i="1" s="1"/>
  <c r="H392" i="1"/>
  <c r="B392" i="1"/>
  <c r="L392" i="1" s="1"/>
  <c r="L391" i="1"/>
  <c r="K391" i="1"/>
  <c r="I391" i="1"/>
  <c r="H391" i="1"/>
  <c r="G391" i="1"/>
  <c r="E391" i="1"/>
  <c r="C391" i="1"/>
  <c r="D391" i="1" s="1"/>
  <c r="B391" i="1"/>
  <c r="F391" i="1" s="1"/>
  <c r="K390" i="1"/>
  <c r="J390" i="1"/>
  <c r="H390" i="1"/>
  <c r="G390" i="1"/>
  <c r="F390" i="1"/>
  <c r="B390" i="1"/>
  <c r="K389" i="1"/>
  <c r="J389" i="1"/>
  <c r="I389" i="1"/>
  <c r="G389" i="1"/>
  <c r="F389" i="1"/>
  <c r="E389" i="1"/>
  <c r="B389" i="1"/>
  <c r="L388" i="1"/>
  <c r="J388" i="1"/>
  <c r="H388" i="1"/>
  <c r="F388" i="1"/>
  <c r="E388" i="1"/>
  <c r="B388" i="1"/>
  <c r="I388" i="1" s="1"/>
  <c r="L387" i="1"/>
  <c r="K387" i="1"/>
  <c r="I387" i="1"/>
  <c r="H387" i="1"/>
  <c r="G387" i="1"/>
  <c r="E387" i="1"/>
  <c r="C387" i="1"/>
  <c r="D387" i="1" s="1"/>
  <c r="B387" i="1"/>
  <c r="J387" i="1" s="1"/>
  <c r="B386" i="1"/>
  <c r="K386" i="1" s="1"/>
  <c r="B385" i="1"/>
  <c r="K385" i="1" s="1"/>
  <c r="B384" i="1"/>
  <c r="L384" i="1" s="1"/>
  <c r="L383" i="1"/>
  <c r="K383" i="1"/>
  <c r="I383" i="1"/>
  <c r="H383" i="1"/>
  <c r="G383" i="1"/>
  <c r="E383" i="1"/>
  <c r="C383" i="1"/>
  <c r="D383" i="1" s="1"/>
  <c r="B383" i="1"/>
  <c r="F383" i="1" s="1"/>
  <c r="K382" i="1"/>
  <c r="J382" i="1"/>
  <c r="F382" i="1"/>
  <c r="B382" i="1"/>
  <c r="K381" i="1"/>
  <c r="J381" i="1"/>
  <c r="F381" i="1"/>
  <c r="E381" i="1"/>
  <c r="B381" i="1"/>
  <c r="L380" i="1"/>
  <c r="J380" i="1"/>
  <c r="F380" i="1"/>
  <c r="E380" i="1"/>
  <c r="B380" i="1"/>
  <c r="L379" i="1"/>
  <c r="K379" i="1"/>
  <c r="I379" i="1"/>
  <c r="H379" i="1"/>
  <c r="G379" i="1"/>
  <c r="E379" i="1"/>
  <c r="C379" i="1"/>
  <c r="D379" i="1" s="1"/>
  <c r="B379" i="1"/>
  <c r="J379" i="1" s="1"/>
  <c r="G378" i="1"/>
  <c r="B378" i="1"/>
  <c r="K378" i="1" s="1"/>
  <c r="G377" i="1"/>
  <c r="B377" i="1"/>
  <c r="K377" i="1" s="1"/>
  <c r="H376" i="1"/>
  <c r="B376" i="1"/>
  <c r="L376" i="1" s="1"/>
  <c r="L375" i="1"/>
  <c r="K375" i="1"/>
  <c r="I375" i="1"/>
  <c r="H375" i="1"/>
  <c r="G375" i="1"/>
  <c r="E375" i="1"/>
  <c r="C375" i="1"/>
  <c r="D375" i="1" s="1"/>
  <c r="B375" i="1"/>
  <c r="F375" i="1" s="1"/>
  <c r="K374" i="1"/>
  <c r="J374" i="1"/>
  <c r="G374" i="1"/>
  <c r="F374" i="1"/>
  <c r="B374" i="1"/>
  <c r="H374" i="1" s="1"/>
  <c r="K373" i="1"/>
  <c r="J373" i="1"/>
  <c r="G373" i="1"/>
  <c r="F373" i="1"/>
  <c r="E373" i="1"/>
  <c r="B373" i="1"/>
  <c r="I373" i="1" s="1"/>
  <c r="L372" i="1"/>
  <c r="J372" i="1"/>
  <c r="F372" i="1"/>
  <c r="E372" i="1"/>
  <c r="B372" i="1"/>
  <c r="I372" i="1" s="1"/>
  <c r="L371" i="1"/>
  <c r="K371" i="1"/>
  <c r="I371" i="1"/>
  <c r="H371" i="1"/>
  <c r="G371" i="1"/>
  <c r="E371" i="1"/>
  <c r="C371" i="1"/>
  <c r="D371" i="1" s="1"/>
  <c r="B371" i="1"/>
  <c r="J371" i="1" s="1"/>
  <c r="B370" i="1"/>
  <c r="K370" i="1" s="1"/>
  <c r="B369" i="1"/>
  <c r="K369" i="1" s="1"/>
  <c r="B368" i="1"/>
  <c r="L368" i="1" s="1"/>
  <c r="L367" i="1"/>
  <c r="K367" i="1"/>
  <c r="I367" i="1"/>
  <c r="H367" i="1"/>
  <c r="G367" i="1"/>
  <c r="E367" i="1"/>
  <c r="C367" i="1"/>
  <c r="D367" i="1" s="1"/>
  <c r="B367" i="1"/>
  <c r="F367" i="1" s="1"/>
  <c r="K366" i="1"/>
  <c r="J366" i="1"/>
  <c r="F366" i="1"/>
  <c r="B366" i="1"/>
  <c r="K365" i="1"/>
  <c r="J365" i="1"/>
  <c r="F365" i="1"/>
  <c r="E365" i="1"/>
  <c r="B365" i="1"/>
  <c r="L364" i="1"/>
  <c r="J364" i="1"/>
  <c r="F364" i="1"/>
  <c r="E364" i="1"/>
  <c r="B364" i="1"/>
  <c r="L363" i="1"/>
  <c r="K363" i="1"/>
  <c r="I363" i="1"/>
  <c r="H363" i="1"/>
  <c r="G363" i="1"/>
  <c r="E363" i="1"/>
  <c r="C363" i="1"/>
  <c r="D363" i="1" s="1"/>
  <c r="B363" i="1"/>
  <c r="J363" i="1" s="1"/>
  <c r="G362" i="1"/>
  <c r="B362" i="1"/>
  <c r="K362" i="1" s="1"/>
  <c r="G361" i="1"/>
  <c r="B361" i="1"/>
  <c r="K361" i="1" s="1"/>
  <c r="H360" i="1"/>
  <c r="B360" i="1"/>
  <c r="L360" i="1" s="1"/>
  <c r="L359" i="1"/>
  <c r="K359" i="1"/>
  <c r="I359" i="1"/>
  <c r="H359" i="1"/>
  <c r="G359" i="1"/>
  <c r="E359" i="1"/>
  <c r="C359" i="1"/>
  <c r="D359" i="1" s="1"/>
  <c r="B359" i="1"/>
  <c r="F359" i="1" s="1"/>
  <c r="K358" i="1"/>
  <c r="J358" i="1"/>
  <c r="G358" i="1"/>
  <c r="F358" i="1"/>
  <c r="B358" i="1"/>
  <c r="H358" i="1" s="1"/>
  <c r="K357" i="1"/>
  <c r="J357" i="1"/>
  <c r="F357" i="1"/>
  <c r="E357" i="1"/>
  <c r="B357" i="1"/>
  <c r="I357" i="1" s="1"/>
  <c r="L356" i="1"/>
  <c r="J356" i="1"/>
  <c r="F356" i="1"/>
  <c r="E356" i="1"/>
  <c r="B356" i="1"/>
  <c r="I356" i="1" s="1"/>
  <c r="L355" i="1"/>
  <c r="K355" i="1"/>
  <c r="I355" i="1"/>
  <c r="H355" i="1"/>
  <c r="G355" i="1"/>
  <c r="E355" i="1"/>
  <c r="C355" i="1"/>
  <c r="D355" i="1" s="1"/>
  <c r="B355" i="1"/>
  <c r="J355" i="1" s="1"/>
  <c r="L354" i="1"/>
  <c r="B354" i="1"/>
  <c r="B353" i="1"/>
  <c r="B352" i="1"/>
  <c r="L351" i="1"/>
  <c r="K351" i="1"/>
  <c r="I351" i="1"/>
  <c r="H351" i="1"/>
  <c r="G351" i="1"/>
  <c r="E351" i="1"/>
  <c r="C351" i="1"/>
  <c r="D351" i="1" s="1"/>
  <c r="B351" i="1"/>
  <c r="F351" i="1" s="1"/>
  <c r="K350" i="1"/>
  <c r="J350" i="1"/>
  <c r="G350" i="1"/>
  <c r="F350" i="1"/>
  <c r="B350" i="1"/>
  <c r="K349" i="1"/>
  <c r="J349" i="1"/>
  <c r="F349" i="1"/>
  <c r="E349" i="1"/>
  <c r="B349" i="1"/>
  <c r="L348" i="1"/>
  <c r="J348" i="1"/>
  <c r="F348" i="1"/>
  <c r="E348" i="1"/>
  <c r="B348" i="1"/>
  <c r="L347" i="1"/>
  <c r="K347" i="1"/>
  <c r="I347" i="1"/>
  <c r="H347" i="1"/>
  <c r="G347" i="1"/>
  <c r="E347" i="1"/>
  <c r="C347" i="1"/>
  <c r="D347" i="1" s="1"/>
  <c r="B347" i="1"/>
  <c r="J347" i="1" s="1"/>
  <c r="L346" i="1"/>
  <c r="B346" i="1"/>
  <c r="B345" i="1"/>
  <c r="H344" i="1"/>
  <c r="B344" i="1"/>
  <c r="L343" i="1"/>
  <c r="K343" i="1"/>
  <c r="I343" i="1"/>
  <c r="H343" i="1"/>
  <c r="G343" i="1"/>
  <c r="E343" i="1"/>
  <c r="C343" i="1"/>
  <c r="D343" i="1" s="1"/>
  <c r="B343" i="1"/>
  <c r="F343" i="1" s="1"/>
  <c r="K342" i="1"/>
  <c r="J342" i="1"/>
  <c r="F342" i="1"/>
  <c r="B342" i="1"/>
  <c r="H342" i="1" s="1"/>
  <c r="K341" i="1"/>
  <c r="J341" i="1"/>
  <c r="F341" i="1"/>
  <c r="E341" i="1"/>
  <c r="B341" i="1"/>
  <c r="I341" i="1" s="1"/>
  <c r="L340" i="1"/>
  <c r="J340" i="1"/>
  <c r="F340" i="1"/>
  <c r="E340" i="1"/>
  <c r="B340" i="1"/>
  <c r="I340" i="1" s="1"/>
  <c r="L339" i="1"/>
  <c r="K339" i="1"/>
  <c r="I339" i="1"/>
  <c r="H339" i="1"/>
  <c r="G339" i="1"/>
  <c r="E339" i="1"/>
  <c r="C339" i="1"/>
  <c r="D339" i="1" s="1"/>
  <c r="B339" i="1"/>
  <c r="J339" i="1" s="1"/>
  <c r="B338" i="1"/>
  <c r="L338" i="1" s="1"/>
  <c r="B337" i="1"/>
  <c r="B336" i="1"/>
  <c r="L335" i="1"/>
  <c r="K335" i="1"/>
  <c r="I335" i="1"/>
  <c r="H335" i="1"/>
  <c r="G335" i="1"/>
  <c r="E335" i="1"/>
  <c r="C335" i="1"/>
  <c r="D335" i="1" s="1"/>
  <c r="B335" i="1"/>
  <c r="F335" i="1" s="1"/>
  <c r="K334" i="1"/>
  <c r="J334" i="1"/>
  <c r="G334" i="1"/>
  <c r="F334" i="1"/>
  <c r="B334" i="1"/>
  <c r="K333" i="1"/>
  <c r="J333" i="1"/>
  <c r="G333" i="1"/>
  <c r="F333" i="1"/>
  <c r="E333" i="1"/>
  <c r="B333" i="1"/>
  <c r="L332" i="1"/>
  <c r="J332" i="1"/>
  <c r="F332" i="1"/>
  <c r="E332" i="1"/>
  <c r="B332" i="1"/>
  <c r="L331" i="1"/>
  <c r="K331" i="1"/>
  <c r="I331" i="1"/>
  <c r="H331" i="1"/>
  <c r="G331" i="1"/>
  <c r="E331" i="1"/>
  <c r="C331" i="1"/>
  <c r="D331" i="1" s="1"/>
  <c r="B331" i="1"/>
  <c r="J331" i="1" s="1"/>
  <c r="B330" i="1"/>
  <c r="L330" i="1" s="1"/>
  <c r="B329" i="1"/>
  <c r="B328" i="1"/>
  <c r="L327" i="1"/>
  <c r="K327" i="1"/>
  <c r="I327" i="1"/>
  <c r="H327" i="1"/>
  <c r="G327" i="1"/>
  <c r="E327" i="1"/>
  <c r="C327" i="1"/>
  <c r="D327" i="1" s="1"/>
  <c r="B327" i="1"/>
  <c r="F327" i="1" s="1"/>
  <c r="K326" i="1"/>
  <c r="J326" i="1"/>
  <c r="F326" i="1"/>
  <c r="B326" i="1"/>
  <c r="H326" i="1" s="1"/>
  <c r="K325" i="1"/>
  <c r="J325" i="1"/>
  <c r="F325" i="1"/>
  <c r="E325" i="1"/>
  <c r="B325" i="1"/>
  <c r="I325" i="1" s="1"/>
  <c r="J324" i="1"/>
  <c r="E324" i="1"/>
  <c r="B324" i="1"/>
  <c r="L324" i="1" s="1"/>
  <c r="L323" i="1"/>
  <c r="K323" i="1"/>
  <c r="I323" i="1"/>
  <c r="H323" i="1"/>
  <c r="G323" i="1"/>
  <c r="E323" i="1"/>
  <c r="C323" i="1"/>
  <c r="D323" i="1" s="1"/>
  <c r="B323" i="1"/>
  <c r="J323" i="1" s="1"/>
  <c r="L322" i="1"/>
  <c r="J322" i="1"/>
  <c r="H322" i="1"/>
  <c r="G322" i="1"/>
  <c r="E322" i="1"/>
  <c r="C322" i="1"/>
  <c r="D322" i="1" s="1"/>
  <c r="B322" i="1"/>
  <c r="I322" i="1" s="1"/>
  <c r="J321" i="1"/>
  <c r="I321" i="1"/>
  <c r="G321" i="1"/>
  <c r="F321" i="1"/>
  <c r="E321" i="1"/>
  <c r="B321" i="1"/>
  <c r="L321" i="1" s="1"/>
  <c r="L320" i="1"/>
  <c r="K320" i="1"/>
  <c r="I320" i="1"/>
  <c r="H320" i="1"/>
  <c r="G320" i="1"/>
  <c r="F320" i="1"/>
  <c r="E320" i="1"/>
  <c r="C320" i="1"/>
  <c r="D320" i="1" s="1"/>
  <c r="B320" i="1"/>
  <c r="J320" i="1" s="1"/>
  <c r="J319" i="1"/>
  <c r="B319" i="1"/>
  <c r="I318" i="1"/>
  <c r="E318" i="1"/>
  <c r="B318" i="1"/>
  <c r="J318" i="1" s="1"/>
  <c r="L317" i="1"/>
  <c r="H317" i="1"/>
  <c r="E317" i="1"/>
  <c r="B317" i="1"/>
  <c r="K317" i="1" s="1"/>
  <c r="L316" i="1"/>
  <c r="K316" i="1"/>
  <c r="I316" i="1"/>
  <c r="H316" i="1"/>
  <c r="G316" i="1"/>
  <c r="E316" i="1"/>
  <c r="C316" i="1"/>
  <c r="D316" i="1" s="1"/>
  <c r="B316" i="1"/>
  <c r="F316" i="1" s="1"/>
  <c r="J315" i="1"/>
  <c r="F315" i="1"/>
  <c r="B315" i="1"/>
  <c r="K314" i="1"/>
  <c r="I314" i="1"/>
  <c r="F314" i="1"/>
  <c r="E314" i="1"/>
  <c r="C314" i="1"/>
  <c r="D314" i="1" s="1"/>
  <c r="B314" i="1"/>
  <c r="L314" i="1" s="1"/>
  <c r="L313" i="1"/>
  <c r="I313" i="1"/>
  <c r="H313" i="1"/>
  <c r="F313" i="1"/>
  <c r="E313" i="1"/>
  <c r="B313" i="1"/>
  <c r="G313" i="1" s="1"/>
  <c r="L312" i="1"/>
  <c r="K312" i="1"/>
  <c r="I312" i="1"/>
  <c r="H312" i="1"/>
  <c r="G312" i="1"/>
  <c r="F312" i="1"/>
  <c r="E312" i="1"/>
  <c r="C312" i="1"/>
  <c r="D312" i="1" s="1"/>
  <c r="B312" i="1"/>
  <c r="J312" i="1" s="1"/>
  <c r="J311" i="1"/>
  <c r="F311" i="1"/>
  <c r="B311" i="1"/>
  <c r="I310" i="1"/>
  <c r="E310" i="1"/>
  <c r="B310" i="1"/>
  <c r="J310" i="1" s="1"/>
  <c r="L309" i="1"/>
  <c r="H309" i="1"/>
  <c r="B309" i="1"/>
  <c r="E309" i="1" s="1"/>
  <c r="L308" i="1"/>
  <c r="K308" i="1"/>
  <c r="I308" i="1"/>
  <c r="H308" i="1"/>
  <c r="G308" i="1"/>
  <c r="E308" i="1"/>
  <c r="C308" i="1"/>
  <c r="D308" i="1" s="1"/>
  <c r="B308" i="1"/>
  <c r="F308" i="1" s="1"/>
  <c r="B307" i="1"/>
  <c r="J307" i="1" s="1"/>
  <c r="K306" i="1"/>
  <c r="I306" i="1"/>
  <c r="F306" i="1"/>
  <c r="E306" i="1"/>
  <c r="C306" i="1"/>
  <c r="D306" i="1" s="1"/>
  <c r="B306" i="1"/>
  <c r="L306" i="1" s="1"/>
  <c r="L305" i="1"/>
  <c r="I305" i="1"/>
  <c r="H305" i="1"/>
  <c r="F305" i="1"/>
  <c r="E305" i="1"/>
  <c r="B305" i="1"/>
  <c r="G305" i="1" s="1"/>
  <c r="L304" i="1"/>
  <c r="K304" i="1"/>
  <c r="I304" i="1"/>
  <c r="H304" i="1"/>
  <c r="G304" i="1"/>
  <c r="F304" i="1"/>
  <c r="E304" i="1"/>
  <c r="C304" i="1"/>
  <c r="D304" i="1" s="1"/>
  <c r="B304" i="1"/>
  <c r="J304" i="1" s="1"/>
  <c r="J303" i="1"/>
  <c r="F303" i="1"/>
  <c r="B303" i="1"/>
  <c r="I302" i="1"/>
  <c r="G302" i="1"/>
  <c r="E302" i="1"/>
  <c r="B302" i="1"/>
  <c r="J302" i="1" s="1"/>
  <c r="L301" i="1"/>
  <c r="H301" i="1"/>
  <c r="B301" i="1"/>
  <c r="E301" i="1" s="1"/>
  <c r="L300" i="1"/>
  <c r="K300" i="1"/>
  <c r="I300" i="1"/>
  <c r="H300" i="1"/>
  <c r="G300" i="1"/>
  <c r="E300" i="1"/>
  <c r="C300" i="1"/>
  <c r="D300" i="1" s="1"/>
  <c r="B300" i="1"/>
  <c r="F300" i="1" s="1"/>
  <c r="B299" i="1"/>
  <c r="K298" i="1"/>
  <c r="I298" i="1"/>
  <c r="E298" i="1"/>
  <c r="C298" i="1"/>
  <c r="D298" i="1" s="1"/>
  <c r="B298" i="1"/>
  <c r="F298" i="1" s="1"/>
  <c r="L297" i="1"/>
  <c r="I297" i="1"/>
  <c r="H297" i="1"/>
  <c r="F297" i="1"/>
  <c r="E297" i="1"/>
  <c r="B297" i="1"/>
  <c r="G297" i="1" s="1"/>
  <c r="L296" i="1"/>
  <c r="K296" i="1"/>
  <c r="I296" i="1"/>
  <c r="H296" i="1"/>
  <c r="G296" i="1"/>
  <c r="F296" i="1"/>
  <c r="E296" i="1"/>
  <c r="C296" i="1"/>
  <c r="D296" i="1" s="1"/>
  <c r="B296" i="1"/>
  <c r="J296" i="1" s="1"/>
  <c r="B295" i="1"/>
  <c r="I294" i="1"/>
  <c r="G294" i="1"/>
  <c r="E294" i="1"/>
  <c r="B294" i="1"/>
  <c r="J294" i="1" s="1"/>
  <c r="H293" i="1"/>
  <c r="B293" i="1"/>
  <c r="L292" i="1"/>
  <c r="K292" i="1"/>
  <c r="I292" i="1"/>
  <c r="H292" i="1"/>
  <c r="G292" i="1"/>
  <c r="E292" i="1"/>
  <c r="C292" i="1"/>
  <c r="D292" i="1" s="1"/>
  <c r="B292" i="1"/>
  <c r="F292" i="1" s="1"/>
  <c r="H291" i="1"/>
  <c r="F291" i="1"/>
  <c r="B291" i="1"/>
  <c r="J291" i="1" s="1"/>
  <c r="K290" i="1"/>
  <c r="I290" i="1"/>
  <c r="E290" i="1"/>
  <c r="C290" i="1"/>
  <c r="D290" i="1" s="1"/>
  <c r="B290" i="1"/>
  <c r="F290" i="1" s="1"/>
  <c r="L289" i="1"/>
  <c r="I289" i="1"/>
  <c r="H289" i="1"/>
  <c r="F289" i="1"/>
  <c r="E289" i="1"/>
  <c r="B289" i="1"/>
  <c r="G289" i="1" s="1"/>
  <c r="L288" i="1"/>
  <c r="K288" i="1"/>
  <c r="I288" i="1"/>
  <c r="H288" i="1"/>
  <c r="G288" i="1"/>
  <c r="F288" i="1"/>
  <c r="E288" i="1"/>
  <c r="C288" i="1"/>
  <c r="D288" i="1" s="1"/>
  <c r="B288" i="1"/>
  <c r="J288" i="1" s="1"/>
  <c r="L287" i="1"/>
  <c r="K287" i="1"/>
  <c r="J287" i="1"/>
  <c r="G287" i="1"/>
  <c r="F287" i="1"/>
  <c r="D287" i="1"/>
  <c r="C287" i="1"/>
  <c r="B287" i="1"/>
  <c r="B286" i="1"/>
  <c r="H285" i="1"/>
  <c r="B285" i="1"/>
  <c r="L285" i="1" s="1"/>
  <c r="L284" i="1"/>
  <c r="K284" i="1"/>
  <c r="I284" i="1"/>
  <c r="H284" i="1"/>
  <c r="G284" i="1"/>
  <c r="E284" i="1"/>
  <c r="C284" i="1"/>
  <c r="D284" i="1" s="1"/>
  <c r="B284" i="1"/>
  <c r="F284" i="1" s="1"/>
  <c r="G283" i="1"/>
  <c r="B283" i="1"/>
  <c r="K283" i="1" s="1"/>
  <c r="K282" i="1"/>
  <c r="J282" i="1"/>
  <c r="F282" i="1"/>
  <c r="E282" i="1"/>
  <c r="B282" i="1"/>
  <c r="I282" i="1" s="1"/>
  <c r="L281" i="1"/>
  <c r="I281" i="1"/>
  <c r="H281" i="1"/>
  <c r="F281" i="1"/>
  <c r="E281" i="1"/>
  <c r="B281" i="1"/>
  <c r="G281" i="1" s="1"/>
  <c r="L280" i="1"/>
  <c r="K280" i="1"/>
  <c r="I280" i="1"/>
  <c r="H280" i="1"/>
  <c r="G280" i="1"/>
  <c r="F280" i="1"/>
  <c r="E280" i="1"/>
  <c r="C280" i="1"/>
  <c r="D280" i="1" s="1"/>
  <c r="B280" i="1"/>
  <c r="J280" i="1" s="1"/>
  <c r="L279" i="1"/>
  <c r="F279" i="1"/>
  <c r="B279" i="1"/>
  <c r="K279" i="1" s="1"/>
  <c r="K278" i="1"/>
  <c r="F278" i="1"/>
  <c r="B278" i="1"/>
  <c r="J278" i="1" s="1"/>
  <c r="L277" i="1"/>
  <c r="B277" i="1"/>
  <c r="J277" i="1" s="1"/>
  <c r="L276" i="1"/>
  <c r="K276" i="1"/>
  <c r="I276" i="1"/>
  <c r="H276" i="1"/>
  <c r="G276" i="1"/>
  <c r="E276" i="1"/>
  <c r="C276" i="1"/>
  <c r="D276" i="1" s="1"/>
  <c r="B276" i="1"/>
  <c r="F276" i="1" s="1"/>
  <c r="J275" i="1"/>
  <c r="H275" i="1"/>
  <c r="C275" i="1"/>
  <c r="D275" i="1" s="1"/>
  <c r="B275" i="1"/>
  <c r="K275" i="1" s="1"/>
  <c r="J274" i="1"/>
  <c r="I274" i="1"/>
  <c r="E274" i="1"/>
  <c r="C274" i="1"/>
  <c r="D274" i="1" s="1"/>
  <c r="B274" i="1"/>
  <c r="K274" i="1" s="1"/>
  <c r="J273" i="1"/>
  <c r="I273" i="1"/>
  <c r="E273" i="1"/>
  <c r="B273" i="1"/>
  <c r="L273" i="1" s="1"/>
  <c r="L272" i="1"/>
  <c r="K272" i="1"/>
  <c r="I272" i="1"/>
  <c r="H272" i="1"/>
  <c r="G272" i="1"/>
  <c r="E272" i="1"/>
  <c r="D272" i="1"/>
  <c r="C272" i="1"/>
  <c r="B272" i="1"/>
  <c r="J272" i="1" s="1"/>
  <c r="K271" i="1"/>
  <c r="G271" i="1"/>
  <c r="F271" i="1"/>
  <c r="B271" i="1"/>
  <c r="J271" i="1" s="1"/>
  <c r="K270" i="1"/>
  <c r="G270" i="1"/>
  <c r="F270" i="1"/>
  <c r="B270" i="1"/>
  <c r="J270" i="1" s="1"/>
  <c r="L269" i="1"/>
  <c r="H269" i="1"/>
  <c r="F269" i="1"/>
  <c r="B269" i="1"/>
  <c r="J269" i="1" s="1"/>
  <c r="L268" i="1"/>
  <c r="K268" i="1"/>
  <c r="I268" i="1"/>
  <c r="H268" i="1"/>
  <c r="G268" i="1"/>
  <c r="E268" i="1"/>
  <c r="C268" i="1"/>
  <c r="D268" i="1" s="1"/>
  <c r="B268" i="1"/>
  <c r="F268" i="1" s="1"/>
  <c r="J267" i="1"/>
  <c r="H267" i="1"/>
  <c r="G267" i="1"/>
  <c r="C267" i="1"/>
  <c r="D267" i="1" s="1"/>
  <c r="B267" i="1"/>
  <c r="K267" i="1" s="1"/>
  <c r="J266" i="1"/>
  <c r="I266" i="1"/>
  <c r="G266" i="1"/>
  <c r="E266" i="1"/>
  <c r="C266" i="1"/>
  <c r="D266" i="1" s="1"/>
  <c r="B266" i="1"/>
  <c r="K266" i="1" s="1"/>
  <c r="J265" i="1"/>
  <c r="I265" i="1"/>
  <c r="H265" i="1"/>
  <c r="E265" i="1"/>
  <c r="B265" i="1"/>
  <c r="L265" i="1" s="1"/>
  <c r="L264" i="1"/>
  <c r="K264" i="1"/>
  <c r="I264" i="1"/>
  <c r="H264" i="1"/>
  <c r="G264" i="1"/>
  <c r="E264" i="1"/>
  <c r="D264" i="1"/>
  <c r="C264" i="1"/>
  <c r="B264" i="1"/>
  <c r="J264" i="1" s="1"/>
  <c r="K263" i="1"/>
  <c r="B263" i="1"/>
  <c r="J263" i="1" s="1"/>
  <c r="K262" i="1"/>
  <c r="B262" i="1"/>
  <c r="J262" i="1" s="1"/>
  <c r="L261" i="1"/>
  <c r="B261" i="1"/>
  <c r="J261" i="1" s="1"/>
  <c r="L260" i="1"/>
  <c r="K260" i="1"/>
  <c r="I260" i="1"/>
  <c r="H260" i="1"/>
  <c r="G260" i="1"/>
  <c r="E260" i="1"/>
  <c r="C260" i="1"/>
  <c r="D260" i="1" s="1"/>
  <c r="B260" i="1"/>
  <c r="F260" i="1" s="1"/>
  <c r="J259" i="1"/>
  <c r="H259" i="1"/>
  <c r="C259" i="1"/>
  <c r="D259" i="1" s="1"/>
  <c r="B259" i="1"/>
  <c r="K259" i="1" s="1"/>
  <c r="J258" i="1"/>
  <c r="I258" i="1"/>
  <c r="E258" i="1"/>
  <c r="C258" i="1"/>
  <c r="D258" i="1" s="1"/>
  <c r="B258" i="1"/>
  <c r="K258" i="1" s="1"/>
  <c r="J257" i="1"/>
  <c r="I257" i="1"/>
  <c r="E257" i="1"/>
  <c r="B257" i="1"/>
  <c r="L257" i="1" s="1"/>
  <c r="L256" i="1"/>
  <c r="K256" i="1"/>
  <c r="I256" i="1"/>
  <c r="H256" i="1"/>
  <c r="G256" i="1"/>
  <c r="E256" i="1"/>
  <c r="D256" i="1"/>
  <c r="C256" i="1"/>
  <c r="B256" i="1"/>
  <c r="J256" i="1" s="1"/>
  <c r="K255" i="1"/>
  <c r="G255" i="1"/>
  <c r="F255" i="1"/>
  <c r="B255" i="1"/>
  <c r="J255" i="1" s="1"/>
  <c r="K254" i="1"/>
  <c r="G254" i="1"/>
  <c r="F254" i="1"/>
  <c r="B254" i="1"/>
  <c r="J254" i="1" s="1"/>
  <c r="L253" i="1"/>
  <c r="H253" i="1"/>
  <c r="F253" i="1"/>
  <c r="B253" i="1"/>
  <c r="J253" i="1" s="1"/>
  <c r="L252" i="1"/>
  <c r="K252" i="1"/>
  <c r="I252" i="1"/>
  <c r="H252" i="1"/>
  <c r="G252" i="1"/>
  <c r="E252" i="1"/>
  <c r="C252" i="1"/>
  <c r="D252" i="1" s="1"/>
  <c r="B252" i="1"/>
  <c r="F252" i="1" s="1"/>
  <c r="J251" i="1"/>
  <c r="H251" i="1"/>
  <c r="G251" i="1"/>
  <c r="C251" i="1"/>
  <c r="D251" i="1" s="1"/>
  <c r="B251" i="1"/>
  <c r="K251" i="1" s="1"/>
  <c r="J250" i="1"/>
  <c r="I250" i="1"/>
  <c r="G250" i="1"/>
  <c r="E250" i="1"/>
  <c r="C250" i="1"/>
  <c r="D250" i="1" s="1"/>
  <c r="B250" i="1"/>
  <c r="K250" i="1" s="1"/>
  <c r="J249" i="1"/>
  <c r="I249" i="1"/>
  <c r="H249" i="1"/>
  <c r="E249" i="1"/>
  <c r="B249" i="1"/>
  <c r="L249" i="1" s="1"/>
  <c r="L248" i="1"/>
  <c r="K248" i="1"/>
  <c r="I248" i="1"/>
  <c r="H248" i="1"/>
  <c r="G248" i="1"/>
  <c r="E248" i="1"/>
  <c r="D248" i="1"/>
  <c r="C248" i="1"/>
  <c r="B248" i="1"/>
  <c r="J248" i="1" s="1"/>
  <c r="K247" i="1"/>
  <c r="B247" i="1"/>
  <c r="J247" i="1" s="1"/>
  <c r="B246" i="1"/>
  <c r="K246" i="1" s="1"/>
  <c r="B245" i="1"/>
  <c r="L245" i="1" s="1"/>
  <c r="L244" i="1"/>
  <c r="K244" i="1"/>
  <c r="I244" i="1"/>
  <c r="H244" i="1"/>
  <c r="G244" i="1"/>
  <c r="E244" i="1"/>
  <c r="C244" i="1"/>
  <c r="D244" i="1" s="1"/>
  <c r="B244" i="1"/>
  <c r="F244" i="1" s="1"/>
  <c r="J243" i="1"/>
  <c r="H243" i="1"/>
  <c r="D243" i="1"/>
  <c r="C243" i="1"/>
  <c r="B243" i="1"/>
  <c r="K243" i="1" s="1"/>
  <c r="J242" i="1"/>
  <c r="I242" i="1"/>
  <c r="E242" i="1"/>
  <c r="C242" i="1"/>
  <c r="D242" i="1" s="1"/>
  <c r="B242" i="1"/>
  <c r="K242" i="1" s="1"/>
  <c r="J241" i="1"/>
  <c r="I241" i="1"/>
  <c r="E241" i="1"/>
  <c r="B241" i="1"/>
  <c r="L241" i="1" s="1"/>
  <c r="L240" i="1"/>
  <c r="K240" i="1"/>
  <c r="I240" i="1"/>
  <c r="H240" i="1"/>
  <c r="G240" i="1"/>
  <c r="E240" i="1"/>
  <c r="D240" i="1"/>
  <c r="C240" i="1"/>
  <c r="B240" i="1"/>
  <c r="J240" i="1" s="1"/>
  <c r="K239" i="1"/>
  <c r="G239" i="1"/>
  <c r="F239" i="1"/>
  <c r="B239" i="1"/>
  <c r="J239" i="1" s="1"/>
  <c r="K238" i="1"/>
  <c r="G238" i="1"/>
  <c r="F238" i="1"/>
  <c r="B238" i="1"/>
  <c r="J238" i="1" s="1"/>
  <c r="L237" i="1"/>
  <c r="I237" i="1"/>
  <c r="H237" i="1"/>
  <c r="F237" i="1"/>
  <c r="C237" i="1"/>
  <c r="D237" i="1" s="1"/>
  <c r="B237" i="1"/>
  <c r="G237" i="1" s="1"/>
  <c r="B236" i="1"/>
  <c r="J236" i="1" s="1"/>
  <c r="L235" i="1"/>
  <c r="K235" i="1"/>
  <c r="I235" i="1"/>
  <c r="H235" i="1"/>
  <c r="G235" i="1"/>
  <c r="F235" i="1"/>
  <c r="E235" i="1"/>
  <c r="D235" i="1"/>
  <c r="C235" i="1"/>
  <c r="B235" i="1"/>
  <c r="J235" i="1" s="1"/>
  <c r="L234" i="1"/>
  <c r="K234" i="1"/>
  <c r="H234" i="1"/>
  <c r="G234" i="1"/>
  <c r="F234" i="1"/>
  <c r="C234" i="1"/>
  <c r="D234" i="1" s="1"/>
  <c r="B234" i="1"/>
  <c r="J234" i="1" s="1"/>
  <c r="K233" i="1"/>
  <c r="C233" i="1"/>
  <c r="D233" i="1" s="1"/>
  <c r="B233" i="1"/>
  <c r="G233" i="1" s="1"/>
  <c r="I232" i="1"/>
  <c r="F232" i="1"/>
  <c r="E232" i="1"/>
  <c r="B232" i="1"/>
  <c r="J232" i="1" s="1"/>
  <c r="L231" i="1"/>
  <c r="K231" i="1"/>
  <c r="I231" i="1"/>
  <c r="H231" i="1"/>
  <c r="G231" i="1"/>
  <c r="E231" i="1"/>
  <c r="D231" i="1"/>
  <c r="C231" i="1"/>
  <c r="B231" i="1"/>
  <c r="J231" i="1" s="1"/>
  <c r="L230" i="1"/>
  <c r="K230" i="1"/>
  <c r="H230" i="1"/>
  <c r="G230" i="1"/>
  <c r="D230" i="1"/>
  <c r="C230" i="1"/>
  <c r="B230" i="1"/>
  <c r="F230" i="1" s="1"/>
  <c r="G229" i="1"/>
  <c r="F229" i="1"/>
  <c r="B229" i="1"/>
  <c r="K229" i="1" s="1"/>
  <c r="B228" i="1"/>
  <c r="F228" i="1" s="1"/>
  <c r="L227" i="1"/>
  <c r="K227" i="1"/>
  <c r="I227" i="1"/>
  <c r="H227" i="1"/>
  <c r="G227" i="1"/>
  <c r="F227" i="1"/>
  <c r="E227" i="1"/>
  <c r="D227" i="1"/>
  <c r="C227" i="1"/>
  <c r="B227" i="1"/>
  <c r="J227" i="1" s="1"/>
  <c r="L226" i="1"/>
  <c r="K226" i="1"/>
  <c r="H226" i="1"/>
  <c r="G226" i="1"/>
  <c r="F226" i="1"/>
  <c r="C226" i="1"/>
  <c r="D226" i="1" s="1"/>
  <c r="B226" i="1"/>
  <c r="J226" i="1" s="1"/>
  <c r="K225" i="1"/>
  <c r="C225" i="1"/>
  <c r="D225" i="1" s="1"/>
  <c r="B225" i="1"/>
  <c r="G225" i="1" s="1"/>
  <c r="I224" i="1"/>
  <c r="F224" i="1"/>
  <c r="E224" i="1"/>
  <c r="B224" i="1"/>
  <c r="J224" i="1" s="1"/>
  <c r="L223" i="1"/>
  <c r="K223" i="1"/>
  <c r="I223" i="1"/>
  <c r="H223" i="1"/>
  <c r="G223" i="1"/>
  <c r="E223" i="1"/>
  <c r="D223" i="1"/>
  <c r="C223" i="1"/>
  <c r="B223" i="1"/>
  <c r="J223" i="1" s="1"/>
  <c r="L222" i="1"/>
  <c r="K222" i="1"/>
  <c r="H222" i="1"/>
  <c r="G222" i="1"/>
  <c r="D222" i="1"/>
  <c r="C222" i="1"/>
  <c r="B222" i="1"/>
  <c r="F222" i="1" s="1"/>
  <c r="G221" i="1"/>
  <c r="F221" i="1"/>
  <c r="B221" i="1"/>
  <c r="K221" i="1" s="1"/>
  <c r="B220" i="1"/>
  <c r="F220" i="1" s="1"/>
  <c r="L219" i="1"/>
  <c r="K219" i="1"/>
  <c r="I219" i="1"/>
  <c r="H219" i="1"/>
  <c r="G219" i="1"/>
  <c r="E219" i="1"/>
  <c r="D219" i="1"/>
  <c r="C219" i="1"/>
  <c r="B219" i="1"/>
  <c r="F219" i="1" s="1"/>
  <c r="L218" i="1"/>
  <c r="K218" i="1"/>
  <c r="H218" i="1"/>
  <c r="G218" i="1"/>
  <c r="F218" i="1"/>
  <c r="C218" i="1"/>
  <c r="D218" i="1" s="1"/>
  <c r="B218" i="1"/>
  <c r="J218" i="1" s="1"/>
  <c r="K217" i="1"/>
  <c r="C217" i="1"/>
  <c r="D217" i="1" s="1"/>
  <c r="B217" i="1"/>
  <c r="G217" i="1" s="1"/>
  <c r="I216" i="1"/>
  <c r="F216" i="1"/>
  <c r="E216" i="1"/>
  <c r="B216" i="1"/>
  <c r="J216" i="1" s="1"/>
  <c r="L215" i="1"/>
  <c r="K215" i="1"/>
  <c r="I215" i="1"/>
  <c r="H215" i="1"/>
  <c r="G215" i="1"/>
  <c r="E215" i="1"/>
  <c r="D215" i="1"/>
  <c r="C215" i="1"/>
  <c r="B215" i="1"/>
  <c r="J215" i="1" s="1"/>
  <c r="L214" i="1"/>
  <c r="K214" i="1"/>
  <c r="H214" i="1"/>
  <c r="G214" i="1"/>
  <c r="D214" i="1"/>
  <c r="C214" i="1"/>
  <c r="B214" i="1"/>
  <c r="F214" i="1" s="1"/>
  <c r="G213" i="1"/>
  <c r="F213" i="1"/>
  <c r="B213" i="1"/>
  <c r="K213" i="1" s="1"/>
  <c r="B212" i="1"/>
  <c r="F212" i="1" s="1"/>
  <c r="L211" i="1"/>
  <c r="K211" i="1"/>
  <c r="I211" i="1"/>
  <c r="H211" i="1"/>
  <c r="G211" i="1"/>
  <c r="E211" i="1"/>
  <c r="D211" i="1"/>
  <c r="C211" i="1"/>
  <c r="B211" i="1"/>
  <c r="F211" i="1" s="1"/>
  <c r="L210" i="1"/>
  <c r="K210" i="1"/>
  <c r="H210" i="1"/>
  <c r="G210" i="1"/>
  <c r="F210" i="1"/>
  <c r="C210" i="1"/>
  <c r="D210" i="1" s="1"/>
  <c r="B210" i="1"/>
  <c r="J210" i="1" s="1"/>
  <c r="K209" i="1"/>
  <c r="C209" i="1"/>
  <c r="D209" i="1" s="1"/>
  <c r="B209" i="1"/>
  <c r="G209" i="1" s="1"/>
  <c r="I208" i="1"/>
  <c r="F208" i="1"/>
  <c r="E208" i="1"/>
  <c r="B208" i="1"/>
  <c r="J208" i="1" s="1"/>
  <c r="L207" i="1"/>
  <c r="K207" i="1"/>
  <c r="I207" i="1"/>
  <c r="H207" i="1"/>
  <c r="G207" i="1"/>
  <c r="E207" i="1"/>
  <c r="D207" i="1"/>
  <c r="C207" i="1"/>
  <c r="B207" i="1"/>
  <c r="J207" i="1" s="1"/>
  <c r="L206" i="1"/>
  <c r="K206" i="1"/>
  <c r="H206" i="1"/>
  <c r="G206" i="1"/>
  <c r="D206" i="1"/>
  <c r="C206" i="1"/>
  <c r="B206" i="1"/>
  <c r="F206" i="1" s="1"/>
  <c r="G205" i="1"/>
  <c r="F205" i="1"/>
  <c r="B205" i="1"/>
  <c r="K205" i="1" s="1"/>
  <c r="B204" i="1"/>
  <c r="F204" i="1" s="1"/>
  <c r="L203" i="1"/>
  <c r="K203" i="1"/>
  <c r="I203" i="1"/>
  <c r="H203" i="1"/>
  <c r="G203" i="1"/>
  <c r="E203" i="1"/>
  <c r="D203" i="1"/>
  <c r="C203" i="1"/>
  <c r="B203" i="1"/>
  <c r="F203" i="1" s="1"/>
  <c r="L202" i="1"/>
  <c r="K202" i="1"/>
  <c r="H202" i="1"/>
  <c r="G202" i="1"/>
  <c r="F202" i="1"/>
  <c r="C202" i="1"/>
  <c r="D202" i="1" s="1"/>
  <c r="B202" i="1"/>
  <c r="J202" i="1" s="1"/>
  <c r="K201" i="1"/>
  <c r="C201" i="1"/>
  <c r="D201" i="1" s="1"/>
  <c r="B201" i="1"/>
  <c r="G201" i="1" s="1"/>
  <c r="I200" i="1"/>
  <c r="F200" i="1"/>
  <c r="E200" i="1"/>
  <c r="B200" i="1"/>
  <c r="J200" i="1" s="1"/>
  <c r="L199" i="1"/>
  <c r="K199" i="1"/>
  <c r="I199" i="1"/>
  <c r="H199" i="1"/>
  <c r="G199" i="1"/>
  <c r="E199" i="1"/>
  <c r="D199" i="1"/>
  <c r="C199" i="1"/>
  <c r="B199" i="1"/>
  <c r="J199" i="1" s="1"/>
  <c r="L198" i="1"/>
  <c r="K198" i="1"/>
  <c r="H198" i="1"/>
  <c r="G198" i="1"/>
  <c r="D198" i="1"/>
  <c r="C198" i="1"/>
  <c r="B198" i="1"/>
  <c r="F198" i="1" s="1"/>
  <c r="G197" i="1"/>
  <c r="F197" i="1"/>
  <c r="B197" i="1"/>
  <c r="K197" i="1" s="1"/>
  <c r="B196" i="1"/>
  <c r="F196" i="1" s="1"/>
  <c r="L195" i="1"/>
  <c r="K195" i="1"/>
  <c r="I195" i="1"/>
  <c r="H195" i="1"/>
  <c r="G195" i="1"/>
  <c r="E195" i="1"/>
  <c r="D195" i="1"/>
  <c r="C195" i="1"/>
  <c r="B195" i="1"/>
  <c r="F195" i="1" s="1"/>
  <c r="L194" i="1"/>
  <c r="K194" i="1"/>
  <c r="H194" i="1"/>
  <c r="G194" i="1"/>
  <c r="F194" i="1"/>
  <c r="C194" i="1"/>
  <c r="D194" i="1" s="1"/>
  <c r="B194" i="1"/>
  <c r="J194" i="1" s="1"/>
  <c r="K193" i="1"/>
  <c r="C193" i="1"/>
  <c r="D193" i="1" s="1"/>
  <c r="B193" i="1"/>
  <c r="G193" i="1" s="1"/>
  <c r="I192" i="1"/>
  <c r="F192" i="1"/>
  <c r="E192" i="1"/>
  <c r="B192" i="1"/>
  <c r="J192" i="1" s="1"/>
  <c r="L191" i="1"/>
  <c r="K191" i="1"/>
  <c r="I191" i="1"/>
  <c r="H191" i="1"/>
  <c r="G191" i="1"/>
  <c r="E191" i="1"/>
  <c r="D191" i="1"/>
  <c r="C191" i="1"/>
  <c r="B191" i="1"/>
  <c r="J191" i="1" s="1"/>
  <c r="L190" i="1"/>
  <c r="K190" i="1"/>
  <c r="H190" i="1"/>
  <c r="G190" i="1"/>
  <c r="D190" i="1"/>
  <c r="C190" i="1"/>
  <c r="B190" i="1"/>
  <c r="F190" i="1" s="1"/>
  <c r="G189" i="1"/>
  <c r="F189" i="1"/>
  <c r="B189" i="1"/>
  <c r="K189" i="1" s="1"/>
  <c r="B188" i="1"/>
  <c r="L187" i="1"/>
  <c r="K187" i="1"/>
  <c r="I187" i="1"/>
  <c r="H187" i="1"/>
  <c r="G187" i="1"/>
  <c r="E187" i="1"/>
  <c r="D187" i="1"/>
  <c r="C187" i="1"/>
  <c r="B187" i="1"/>
  <c r="F187" i="1" s="1"/>
  <c r="L186" i="1"/>
  <c r="K186" i="1"/>
  <c r="H186" i="1"/>
  <c r="G186" i="1"/>
  <c r="F186" i="1"/>
  <c r="C186" i="1"/>
  <c r="D186" i="1" s="1"/>
  <c r="B186" i="1"/>
  <c r="J186" i="1" s="1"/>
  <c r="K185" i="1"/>
  <c r="B185" i="1"/>
  <c r="I184" i="1"/>
  <c r="F184" i="1"/>
  <c r="E184" i="1"/>
  <c r="B184" i="1"/>
  <c r="J184" i="1" s="1"/>
  <c r="L183" i="1"/>
  <c r="K183" i="1"/>
  <c r="I183" i="1"/>
  <c r="H183" i="1"/>
  <c r="G183" i="1"/>
  <c r="E183" i="1"/>
  <c r="D183" i="1"/>
  <c r="C183" i="1"/>
  <c r="B183" i="1"/>
  <c r="J183" i="1" s="1"/>
  <c r="L182" i="1"/>
  <c r="K182" i="1"/>
  <c r="H182" i="1"/>
  <c r="G182" i="1"/>
  <c r="C182" i="1"/>
  <c r="D182" i="1" s="1"/>
  <c r="B182" i="1"/>
  <c r="F182" i="1" s="1"/>
  <c r="G181" i="1"/>
  <c r="F181" i="1"/>
  <c r="B181" i="1"/>
  <c r="K181" i="1" s="1"/>
  <c r="J180" i="1"/>
  <c r="I180" i="1"/>
  <c r="B180" i="1"/>
  <c r="L179" i="1"/>
  <c r="K179" i="1"/>
  <c r="I179" i="1"/>
  <c r="H179" i="1"/>
  <c r="G179" i="1"/>
  <c r="E179" i="1"/>
  <c r="D179" i="1"/>
  <c r="C179" i="1"/>
  <c r="B179" i="1"/>
  <c r="F179" i="1" s="1"/>
  <c r="L178" i="1"/>
  <c r="K178" i="1"/>
  <c r="H178" i="1"/>
  <c r="G178" i="1"/>
  <c r="F178" i="1"/>
  <c r="C178" i="1"/>
  <c r="D178" i="1" s="1"/>
  <c r="B178" i="1"/>
  <c r="J178" i="1" s="1"/>
  <c r="K177" i="1"/>
  <c r="J177" i="1"/>
  <c r="C177" i="1"/>
  <c r="D177" i="1" s="1"/>
  <c r="B177" i="1"/>
  <c r="I176" i="1"/>
  <c r="F176" i="1"/>
  <c r="E176" i="1"/>
  <c r="B176" i="1"/>
  <c r="J176" i="1" s="1"/>
  <c r="L175" i="1"/>
  <c r="K175" i="1"/>
  <c r="I175" i="1"/>
  <c r="H175" i="1"/>
  <c r="G175" i="1"/>
  <c r="E175" i="1"/>
  <c r="D175" i="1"/>
  <c r="C175" i="1"/>
  <c r="B175" i="1"/>
  <c r="J175" i="1" s="1"/>
  <c r="L174" i="1"/>
  <c r="K174" i="1"/>
  <c r="H174" i="1"/>
  <c r="G174" i="1"/>
  <c r="C174" i="1"/>
  <c r="D174" i="1" s="1"/>
  <c r="B174" i="1"/>
  <c r="F174" i="1" s="1"/>
  <c r="J173" i="1"/>
  <c r="G173" i="1"/>
  <c r="F173" i="1"/>
  <c r="B173" i="1"/>
  <c r="J172" i="1"/>
  <c r="I172" i="1"/>
  <c r="E172" i="1"/>
  <c r="B172" i="1"/>
  <c r="L171" i="1"/>
  <c r="K171" i="1"/>
  <c r="I171" i="1"/>
  <c r="H171" i="1"/>
  <c r="G171" i="1"/>
  <c r="E171" i="1"/>
  <c r="D171" i="1"/>
  <c r="C171" i="1"/>
  <c r="B171" i="1"/>
  <c r="F171" i="1" s="1"/>
  <c r="L170" i="1"/>
  <c r="K170" i="1"/>
  <c r="H170" i="1"/>
  <c r="G170" i="1"/>
  <c r="F170" i="1"/>
  <c r="C170" i="1"/>
  <c r="D170" i="1" s="1"/>
  <c r="B170" i="1"/>
  <c r="J170" i="1" s="1"/>
  <c r="F169" i="1"/>
  <c r="B169" i="1"/>
  <c r="I168" i="1"/>
  <c r="F168" i="1"/>
  <c r="E168" i="1"/>
  <c r="B168" i="1"/>
  <c r="J168" i="1" s="1"/>
  <c r="L167" i="1"/>
  <c r="K167" i="1"/>
  <c r="I167" i="1"/>
  <c r="H167" i="1"/>
  <c r="G167" i="1"/>
  <c r="E167" i="1"/>
  <c r="D167" i="1"/>
  <c r="C167" i="1"/>
  <c r="B167" i="1"/>
  <c r="J167" i="1" s="1"/>
  <c r="L166" i="1"/>
  <c r="K166" i="1"/>
  <c r="H166" i="1"/>
  <c r="G166" i="1"/>
  <c r="D166" i="1"/>
  <c r="C166" i="1"/>
  <c r="B166" i="1"/>
  <c r="F166" i="1" s="1"/>
  <c r="G165" i="1"/>
  <c r="B165" i="1"/>
  <c r="I164" i="1"/>
  <c r="B164" i="1"/>
  <c r="J164" i="1" s="1"/>
  <c r="L163" i="1"/>
  <c r="K163" i="1"/>
  <c r="I163" i="1"/>
  <c r="H163" i="1"/>
  <c r="G163" i="1"/>
  <c r="E163" i="1"/>
  <c r="D163" i="1"/>
  <c r="C163" i="1"/>
  <c r="B163" i="1"/>
  <c r="F163" i="1" s="1"/>
  <c r="L162" i="1"/>
  <c r="K162" i="1"/>
  <c r="H162" i="1"/>
  <c r="G162" i="1"/>
  <c r="C162" i="1"/>
  <c r="D162" i="1" s="1"/>
  <c r="B162" i="1"/>
  <c r="J162" i="1" s="1"/>
  <c r="F161" i="1"/>
  <c r="B161" i="1"/>
  <c r="I160" i="1"/>
  <c r="F160" i="1"/>
  <c r="E160" i="1"/>
  <c r="B160" i="1"/>
  <c r="J160" i="1" s="1"/>
  <c r="L159" i="1"/>
  <c r="K159" i="1"/>
  <c r="I159" i="1"/>
  <c r="H159" i="1"/>
  <c r="G159" i="1"/>
  <c r="E159" i="1"/>
  <c r="D159" i="1"/>
  <c r="C159" i="1"/>
  <c r="B159" i="1"/>
  <c r="J159" i="1" s="1"/>
  <c r="L158" i="1"/>
  <c r="K158" i="1"/>
  <c r="H158" i="1"/>
  <c r="G158" i="1"/>
  <c r="D158" i="1"/>
  <c r="C158" i="1"/>
  <c r="B158" i="1"/>
  <c r="F158" i="1" s="1"/>
  <c r="G157" i="1"/>
  <c r="B157" i="1"/>
  <c r="I156" i="1"/>
  <c r="B156" i="1"/>
  <c r="J156" i="1" s="1"/>
  <c r="L155" i="1"/>
  <c r="K155" i="1"/>
  <c r="I155" i="1"/>
  <c r="H155" i="1"/>
  <c r="G155" i="1"/>
  <c r="E155" i="1"/>
  <c r="D155" i="1"/>
  <c r="C155" i="1"/>
  <c r="B155" i="1"/>
  <c r="F155" i="1" s="1"/>
  <c r="L154" i="1"/>
  <c r="K154" i="1"/>
  <c r="H154" i="1"/>
  <c r="G154" i="1"/>
  <c r="C154" i="1"/>
  <c r="D154" i="1" s="1"/>
  <c r="B154" i="1"/>
  <c r="J154" i="1" s="1"/>
  <c r="K153" i="1"/>
  <c r="G153" i="1"/>
  <c r="F153" i="1"/>
  <c r="C153" i="1"/>
  <c r="D153" i="1" s="1"/>
  <c r="B153" i="1"/>
  <c r="B152" i="1"/>
  <c r="L151" i="1"/>
  <c r="K151" i="1"/>
  <c r="I151" i="1"/>
  <c r="H151" i="1"/>
  <c r="G151" i="1"/>
  <c r="E151" i="1"/>
  <c r="D151" i="1"/>
  <c r="C151" i="1"/>
  <c r="B151" i="1"/>
  <c r="J151" i="1" s="1"/>
  <c r="L150" i="1"/>
  <c r="K150" i="1"/>
  <c r="H150" i="1"/>
  <c r="G150" i="1"/>
  <c r="D150" i="1"/>
  <c r="C150" i="1"/>
  <c r="B150" i="1"/>
  <c r="F150" i="1" s="1"/>
  <c r="B149" i="1"/>
  <c r="K149" i="1" s="1"/>
  <c r="I148" i="1"/>
  <c r="F148" i="1"/>
  <c r="E148" i="1"/>
  <c r="B148" i="1"/>
  <c r="L147" i="1"/>
  <c r="K147" i="1"/>
  <c r="I147" i="1"/>
  <c r="H147" i="1"/>
  <c r="G147" i="1"/>
  <c r="E147" i="1"/>
  <c r="D147" i="1"/>
  <c r="C147" i="1"/>
  <c r="B147" i="1"/>
  <c r="F147" i="1" s="1"/>
  <c r="L146" i="1"/>
  <c r="K146" i="1"/>
  <c r="H146" i="1"/>
  <c r="G146" i="1"/>
  <c r="C146" i="1"/>
  <c r="D146" i="1" s="1"/>
  <c r="B146" i="1"/>
  <c r="J146" i="1" s="1"/>
  <c r="G145" i="1"/>
  <c r="C145" i="1"/>
  <c r="D145" i="1" s="1"/>
  <c r="B145" i="1"/>
  <c r="B144" i="1"/>
  <c r="J144" i="1" s="1"/>
  <c r="L143" i="1"/>
  <c r="K143" i="1"/>
  <c r="I143" i="1"/>
  <c r="H143" i="1"/>
  <c r="G143" i="1"/>
  <c r="E143" i="1"/>
  <c r="D143" i="1"/>
  <c r="C143" i="1"/>
  <c r="B143" i="1"/>
  <c r="J143" i="1" s="1"/>
  <c r="L142" i="1"/>
  <c r="K142" i="1"/>
  <c r="H142" i="1"/>
  <c r="G142" i="1"/>
  <c r="C142" i="1"/>
  <c r="D142" i="1" s="1"/>
  <c r="B142" i="1"/>
  <c r="F142" i="1" s="1"/>
  <c r="J141" i="1"/>
  <c r="G141" i="1"/>
  <c r="F141" i="1"/>
  <c r="B141" i="1"/>
  <c r="K141" i="1" s="1"/>
  <c r="I140" i="1"/>
  <c r="E140" i="1"/>
  <c r="B140" i="1"/>
  <c r="L139" i="1"/>
  <c r="K139" i="1"/>
  <c r="I139" i="1"/>
  <c r="H139" i="1"/>
  <c r="G139" i="1"/>
  <c r="E139" i="1"/>
  <c r="D139" i="1"/>
  <c r="C139" i="1"/>
  <c r="B139" i="1"/>
  <c r="F139" i="1" s="1"/>
  <c r="L138" i="1"/>
  <c r="K138" i="1"/>
  <c r="H138" i="1"/>
  <c r="G138" i="1"/>
  <c r="C138" i="1"/>
  <c r="D138" i="1" s="1"/>
  <c r="B138" i="1"/>
  <c r="J138" i="1" s="1"/>
  <c r="K137" i="1"/>
  <c r="F137" i="1"/>
  <c r="C137" i="1"/>
  <c r="D137" i="1" s="1"/>
  <c r="B137" i="1"/>
  <c r="J137" i="1" s="1"/>
  <c r="F136" i="1"/>
  <c r="B136" i="1"/>
  <c r="L136" i="1" s="1"/>
  <c r="L135" i="1"/>
  <c r="K135" i="1"/>
  <c r="I135" i="1"/>
  <c r="H135" i="1"/>
  <c r="G135" i="1"/>
  <c r="E135" i="1"/>
  <c r="D135" i="1"/>
  <c r="C135" i="1"/>
  <c r="B135" i="1"/>
  <c r="J135" i="1" s="1"/>
  <c r="K134" i="1"/>
  <c r="J134" i="1"/>
  <c r="H134" i="1"/>
  <c r="F134" i="1"/>
  <c r="D134" i="1"/>
  <c r="C134" i="1"/>
  <c r="B134" i="1"/>
  <c r="K133" i="1"/>
  <c r="J133" i="1"/>
  <c r="I133" i="1"/>
  <c r="F133" i="1"/>
  <c r="E133" i="1"/>
  <c r="C133" i="1"/>
  <c r="D133" i="1" s="1"/>
  <c r="B133" i="1"/>
  <c r="L132" i="1"/>
  <c r="J132" i="1"/>
  <c r="I132" i="1"/>
  <c r="F132" i="1"/>
  <c r="E132" i="1"/>
  <c r="B132" i="1"/>
  <c r="L131" i="1"/>
  <c r="K131" i="1"/>
  <c r="I131" i="1"/>
  <c r="H131" i="1"/>
  <c r="G131" i="1"/>
  <c r="E131" i="1"/>
  <c r="D131" i="1"/>
  <c r="C131" i="1"/>
  <c r="B131" i="1"/>
  <c r="F131" i="1" s="1"/>
  <c r="K130" i="1"/>
  <c r="H130" i="1"/>
  <c r="G130" i="1"/>
  <c r="F130" i="1"/>
  <c r="B130" i="1"/>
  <c r="J130" i="1" s="1"/>
  <c r="K129" i="1"/>
  <c r="I129" i="1"/>
  <c r="G129" i="1"/>
  <c r="F129" i="1"/>
  <c r="B129" i="1"/>
  <c r="J129" i="1" s="1"/>
  <c r="L128" i="1"/>
  <c r="I128" i="1"/>
  <c r="H128" i="1"/>
  <c r="F128" i="1"/>
  <c r="B128" i="1"/>
  <c r="J128" i="1" s="1"/>
  <c r="L127" i="1"/>
  <c r="K127" i="1"/>
  <c r="I127" i="1"/>
  <c r="H127" i="1"/>
  <c r="G127" i="1"/>
  <c r="E127" i="1"/>
  <c r="C127" i="1"/>
  <c r="D127" i="1" s="1"/>
  <c r="B127" i="1"/>
  <c r="J127" i="1" s="1"/>
  <c r="K126" i="1"/>
  <c r="J126" i="1"/>
  <c r="H126" i="1"/>
  <c r="G126" i="1"/>
  <c r="F126" i="1"/>
  <c r="C126" i="1"/>
  <c r="D126" i="1" s="1"/>
  <c r="B126" i="1"/>
  <c r="K125" i="1"/>
  <c r="J125" i="1"/>
  <c r="I125" i="1"/>
  <c r="G125" i="1"/>
  <c r="F125" i="1"/>
  <c r="E125" i="1"/>
  <c r="C125" i="1"/>
  <c r="D125" i="1" s="1"/>
  <c r="B125" i="1"/>
  <c r="L124" i="1"/>
  <c r="J124" i="1"/>
  <c r="I124" i="1"/>
  <c r="H124" i="1"/>
  <c r="F124" i="1"/>
  <c r="E124" i="1"/>
  <c r="B124" i="1"/>
  <c r="L123" i="1"/>
  <c r="K123" i="1"/>
  <c r="I123" i="1"/>
  <c r="H123" i="1"/>
  <c r="G123" i="1"/>
  <c r="E123" i="1"/>
  <c r="D123" i="1"/>
  <c r="C123" i="1"/>
  <c r="B123" i="1"/>
  <c r="F123" i="1" s="1"/>
  <c r="F122" i="1"/>
  <c r="C122" i="1"/>
  <c r="D122" i="1" s="1"/>
  <c r="B122" i="1"/>
  <c r="K122" i="1" s="1"/>
  <c r="F121" i="1"/>
  <c r="B121" i="1"/>
  <c r="K121" i="1" s="1"/>
  <c r="F120" i="1"/>
  <c r="B120" i="1"/>
  <c r="L120" i="1" s="1"/>
  <c r="L119" i="1"/>
  <c r="K119" i="1"/>
  <c r="I119" i="1"/>
  <c r="H119" i="1"/>
  <c r="G119" i="1"/>
  <c r="E119" i="1"/>
  <c r="C119" i="1"/>
  <c r="D119" i="1" s="1"/>
  <c r="B119" i="1"/>
  <c r="J119" i="1" s="1"/>
  <c r="K118" i="1"/>
  <c r="J118" i="1"/>
  <c r="H118" i="1"/>
  <c r="F118" i="1"/>
  <c r="D118" i="1"/>
  <c r="C118" i="1"/>
  <c r="B118" i="1"/>
  <c r="K117" i="1"/>
  <c r="J117" i="1"/>
  <c r="I117" i="1"/>
  <c r="F117" i="1"/>
  <c r="E117" i="1"/>
  <c r="C117" i="1"/>
  <c r="D117" i="1" s="1"/>
  <c r="B117" i="1"/>
  <c r="L116" i="1"/>
  <c r="J116" i="1"/>
  <c r="I116" i="1"/>
  <c r="F116" i="1"/>
  <c r="E116" i="1"/>
  <c r="B116" i="1"/>
  <c r="L115" i="1"/>
  <c r="K115" i="1"/>
  <c r="I115" i="1"/>
  <c r="H115" i="1"/>
  <c r="G115" i="1"/>
  <c r="E115" i="1"/>
  <c r="D115" i="1"/>
  <c r="C115" i="1"/>
  <c r="B115" i="1"/>
  <c r="F115" i="1" s="1"/>
  <c r="K114" i="1"/>
  <c r="H114" i="1"/>
  <c r="G114" i="1"/>
  <c r="F114" i="1"/>
  <c r="B114" i="1"/>
  <c r="J114" i="1" s="1"/>
  <c r="K113" i="1"/>
  <c r="I113" i="1"/>
  <c r="G113" i="1"/>
  <c r="F113" i="1"/>
  <c r="B113" i="1"/>
  <c r="J113" i="1" s="1"/>
  <c r="L112" i="1"/>
  <c r="H112" i="1"/>
  <c r="B112" i="1"/>
  <c r="J112" i="1" s="1"/>
  <c r="L111" i="1"/>
  <c r="K111" i="1"/>
  <c r="I111" i="1"/>
  <c r="H111" i="1"/>
  <c r="G111" i="1"/>
  <c r="E111" i="1"/>
  <c r="C111" i="1"/>
  <c r="D111" i="1" s="1"/>
  <c r="B111" i="1"/>
  <c r="J111" i="1" s="1"/>
  <c r="K110" i="1"/>
  <c r="J110" i="1"/>
  <c r="H110" i="1"/>
  <c r="G110" i="1"/>
  <c r="F110" i="1"/>
  <c r="C110" i="1"/>
  <c r="D110" i="1" s="1"/>
  <c r="B110" i="1"/>
  <c r="K109" i="1"/>
  <c r="J109" i="1"/>
  <c r="I109" i="1"/>
  <c r="G109" i="1"/>
  <c r="F109" i="1"/>
  <c r="E109" i="1"/>
  <c r="C109" i="1"/>
  <c r="D109" i="1" s="1"/>
  <c r="B109" i="1"/>
  <c r="L108" i="1"/>
  <c r="J108" i="1"/>
  <c r="I108" i="1"/>
  <c r="H108" i="1"/>
  <c r="F108" i="1"/>
  <c r="E108" i="1"/>
  <c r="B108" i="1"/>
  <c r="L107" i="1"/>
  <c r="K107" i="1"/>
  <c r="I107" i="1"/>
  <c r="H107" i="1"/>
  <c r="G107" i="1"/>
  <c r="E107" i="1"/>
  <c r="D107" i="1"/>
  <c r="C107" i="1"/>
  <c r="B107" i="1"/>
  <c r="F107" i="1" s="1"/>
  <c r="F106" i="1"/>
  <c r="B106" i="1"/>
  <c r="K106" i="1" s="1"/>
  <c r="F105" i="1"/>
  <c r="B105" i="1"/>
  <c r="K105" i="1" s="1"/>
  <c r="B104" i="1"/>
  <c r="L104" i="1" s="1"/>
  <c r="L103" i="1"/>
  <c r="K103" i="1"/>
  <c r="I103" i="1"/>
  <c r="H103" i="1"/>
  <c r="G103" i="1"/>
  <c r="E103" i="1"/>
  <c r="C103" i="1"/>
  <c r="D103" i="1" s="1"/>
  <c r="B103" i="1"/>
  <c r="J103" i="1" s="1"/>
  <c r="K102" i="1"/>
  <c r="J102" i="1"/>
  <c r="H102" i="1"/>
  <c r="F102" i="1"/>
  <c r="D102" i="1"/>
  <c r="C102" i="1"/>
  <c r="B102" i="1"/>
  <c r="K101" i="1"/>
  <c r="J101" i="1"/>
  <c r="I101" i="1"/>
  <c r="F101" i="1"/>
  <c r="E101" i="1"/>
  <c r="C101" i="1"/>
  <c r="D101" i="1" s="1"/>
  <c r="B101" i="1"/>
  <c r="L100" i="1"/>
  <c r="J100" i="1"/>
  <c r="I100" i="1"/>
  <c r="F100" i="1"/>
  <c r="E100" i="1"/>
  <c r="B100" i="1"/>
  <c r="L99" i="1"/>
  <c r="K99" i="1"/>
  <c r="I99" i="1"/>
  <c r="H99" i="1"/>
  <c r="G99" i="1"/>
  <c r="E99" i="1"/>
  <c r="D99" i="1"/>
  <c r="C99" i="1"/>
  <c r="B99" i="1"/>
  <c r="F99" i="1" s="1"/>
  <c r="K98" i="1"/>
  <c r="G98" i="1"/>
  <c r="B98" i="1"/>
  <c r="J98" i="1" s="1"/>
  <c r="K97" i="1"/>
  <c r="G97" i="1"/>
  <c r="B97" i="1"/>
  <c r="J97" i="1" s="1"/>
  <c r="L96" i="1"/>
  <c r="H96" i="1"/>
  <c r="B96" i="1"/>
  <c r="J96" i="1" s="1"/>
  <c r="L95" i="1"/>
  <c r="K95" i="1"/>
  <c r="I95" i="1"/>
  <c r="H95" i="1"/>
  <c r="G95" i="1"/>
  <c r="E95" i="1"/>
  <c r="C95" i="1"/>
  <c r="D95" i="1" s="1"/>
  <c r="B95" i="1"/>
  <c r="J95" i="1" s="1"/>
  <c r="K94" i="1"/>
  <c r="J94" i="1"/>
  <c r="H94" i="1"/>
  <c r="G94" i="1"/>
  <c r="F94" i="1"/>
  <c r="C94" i="1"/>
  <c r="D94" i="1" s="1"/>
  <c r="B94" i="1"/>
  <c r="K93" i="1"/>
  <c r="J93" i="1"/>
  <c r="I93" i="1"/>
  <c r="G93" i="1"/>
  <c r="F93" i="1"/>
  <c r="E93" i="1"/>
  <c r="C93" i="1"/>
  <c r="D93" i="1" s="1"/>
  <c r="B93" i="1"/>
  <c r="L92" i="1"/>
  <c r="J92" i="1"/>
  <c r="I92" i="1"/>
  <c r="H92" i="1"/>
  <c r="F92" i="1"/>
  <c r="E92" i="1"/>
  <c r="B92" i="1"/>
  <c r="L91" i="1"/>
  <c r="K91" i="1"/>
  <c r="I91" i="1"/>
  <c r="H91" i="1"/>
  <c r="G91" i="1"/>
  <c r="E91" i="1"/>
  <c r="D91" i="1"/>
  <c r="C91" i="1"/>
  <c r="B91" i="1"/>
  <c r="F91" i="1" s="1"/>
  <c r="B90" i="1"/>
  <c r="K90" i="1" s="1"/>
  <c r="B89" i="1"/>
  <c r="K89" i="1" s="1"/>
  <c r="B88" i="1"/>
  <c r="L88" i="1" s="1"/>
  <c r="L87" i="1"/>
  <c r="K87" i="1"/>
  <c r="I87" i="1"/>
  <c r="H87" i="1"/>
  <c r="G87" i="1"/>
  <c r="E87" i="1"/>
  <c r="C87" i="1"/>
  <c r="D87" i="1" s="1"/>
  <c r="B87" i="1"/>
  <c r="J87" i="1" s="1"/>
  <c r="K86" i="1"/>
  <c r="J86" i="1"/>
  <c r="H86" i="1"/>
  <c r="F86" i="1"/>
  <c r="D86" i="1"/>
  <c r="C86" i="1"/>
  <c r="B86" i="1"/>
  <c r="K85" i="1"/>
  <c r="J85" i="1"/>
  <c r="I85" i="1"/>
  <c r="F85" i="1"/>
  <c r="E85" i="1"/>
  <c r="C85" i="1"/>
  <c r="D85" i="1" s="1"/>
  <c r="B85" i="1"/>
  <c r="L84" i="1"/>
  <c r="J84" i="1"/>
  <c r="I84" i="1"/>
  <c r="F84" i="1"/>
  <c r="E84" i="1"/>
  <c r="B84" i="1"/>
  <c r="L83" i="1"/>
  <c r="K83" i="1"/>
  <c r="I83" i="1"/>
  <c r="H83" i="1"/>
  <c r="G83" i="1"/>
  <c r="E83" i="1"/>
  <c r="D83" i="1"/>
  <c r="C83" i="1"/>
  <c r="B83" i="1"/>
  <c r="F83" i="1" s="1"/>
  <c r="G82" i="1"/>
  <c r="B82" i="1"/>
  <c r="K82" i="1" s="1"/>
  <c r="G81" i="1"/>
  <c r="B81" i="1"/>
  <c r="K81" i="1" s="1"/>
  <c r="H80" i="1"/>
  <c r="B80" i="1"/>
  <c r="L80" i="1" s="1"/>
  <c r="L79" i="1"/>
  <c r="K79" i="1"/>
  <c r="I79" i="1"/>
  <c r="H79" i="1"/>
  <c r="G79" i="1"/>
  <c r="E79" i="1"/>
  <c r="C79" i="1"/>
  <c r="D79" i="1" s="1"/>
  <c r="B79" i="1"/>
  <c r="J79" i="1" s="1"/>
  <c r="K78" i="1"/>
  <c r="J78" i="1"/>
  <c r="H78" i="1"/>
  <c r="G78" i="1"/>
  <c r="F78" i="1"/>
  <c r="D78" i="1"/>
  <c r="C78" i="1"/>
  <c r="B78" i="1"/>
  <c r="K77" i="1"/>
  <c r="J77" i="1"/>
  <c r="I77" i="1"/>
  <c r="G77" i="1"/>
  <c r="F77" i="1"/>
  <c r="E77" i="1"/>
  <c r="C77" i="1"/>
  <c r="D77" i="1" s="1"/>
  <c r="B77" i="1"/>
  <c r="L76" i="1"/>
  <c r="J76" i="1"/>
  <c r="I76" i="1"/>
  <c r="F76" i="1"/>
  <c r="E76" i="1"/>
  <c r="B76" i="1"/>
  <c r="H76" i="1" s="1"/>
  <c r="L75" i="1"/>
  <c r="K75" i="1"/>
  <c r="I75" i="1"/>
  <c r="H75" i="1"/>
  <c r="G75" i="1"/>
  <c r="E75" i="1"/>
  <c r="D75" i="1"/>
  <c r="C75" i="1"/>
  <c r="B75" i="1"/>
  <c r="F75" i="1" s="1"/>
  <c r="L74" i="1"/>
  <c r="K74" i="1"/>
  <c r="I74" i="1"/>
  <c r="H74" i="1"/>
  <c r="G74" i="1"/>
  <c r="E74" i="1"/>
  <c r="D74" i="1"/>
  <c r="C74" i="1"/>
  <c r="B74" i="1"/>
  <c r="F74" i="1" s="1"/>
  <c r="K73" i="1"/>
  <c r="G73" i="1"/>
  <c r="C73" i="1"/>
  <c r="D73" i="1" s="1"/>
  <c r="B73" i="1"/>
  <c r="L73" i="1" s="1"/>
  <c r="B72" i="1"/>
  <c r="G72" i="1" s="1"/>
  <c r="L71" i="1"/>
  <c r="I71" i="1"/>
  <c r="H71" i="1"/>
  <c r="F71" i="1"/>
  <c r="E71" i="1"/>
  <c r="B71" i="1"/>
  <c r="J71" i="1" s="1"/>
  <c r="L70" i="1"/>
  <c r="K70" i="1"/>
  <c r="I70" i="1"/>
  <c r="H70" i="1"/>
  <c r="G70" i="1"/>
  <c r="E70" i="1"/>
  <c r="D70" i="1"/>
  <c r="C70" i="1"/>
  <c r="B70" i="1"/>
  <c r="J70" i="1" s="1"/>
  <c r="K69" i="1"/>
  <c r="G69" i="1"/>
  <c r="F69" i="1"/>
  <c r="C69" i="1"/>
  <c r="D69" i="1" s="1"/>
  <c r="B69" i="1"/>
  <c r="H69" i="1" s="1"/>
  <c r="F68" i="1"/>
  <c r="B68" i="1"/>
  <c r="K68" i="1" s="1"/>
  <c r="L67" i="1"/>
  <c r="I67" i="1"/>
  <c r="H67" i="1"/>
  <c r="E67" i="1"/>
  <c r="B67" i="1"/>
  <c r="F67" i="1" s="1"/>
  <c r="L66" i="1"/>
  <c r="K66" i="1"/>
  <c r="I66" i="1"/>
  <c r="H66" i="1"/>
  <c r="G66" i="1"/>
  <c r="E66" i="1"/>
  <c r="D66" i="1"/>
  <c r="C66" i="1"/>
  <c r="B66" i="1"/>
  <c r="F66" i="1" s="1"/>
  <c r="K65" i="1"/>
  <c r="G65" i="1"/>
  <c r="C65" i="1"/>
  <c r="D65" i="1" s="1"/>
  <c r="B65" i="1"/>
  <c r="L65" i="1" s="1"/>
  <c r="B64" i="1"/>
  <c r="G64" i="1" s="1"/>
  <c r="L63" i="1"/>
  <c r="I63" i="1"/>
  <c r="H63" i="1"/>
  <c r="F63" i="1"/>
  <c r="E63" i="1"/>
  <c r="B63" i="1"/>
  <c r="J63" i="1" s="1"/>
  <c r="L62" i="1"/>
  <c r="K62" i="1"/>
  <c r="I62" i="1"/>
  <c r="H62" i="1"/>
  <c r="G62" i="1"/>
  <c r="E62" i="1"/>
  <c r="D62" i="1"/>
  <c r="C62" i="1"/>
  <c r="B62" i="1"/>
  <c r="J62" i="1" s="1"/>
  <c r="K61" i="1"/>
  <c r="G61" i="1"/>
  <c r="F61" i="1"/>
  <c r="C61" i="1"/>
  <c r="D61" i="1" s="1"/>
  <c r="B61" i="1"/>
  <c r="H61" i="1" s="1"/>
  <c r="F60" i="1"/>
  <c r="B60" i="1"/>
  <c r="K60" i="1" s="1"/>
  <c r="L59" i="1"/>
  <c r="I59" i="1"/>
  <c r="H59" i="1"/>
  <c r="E59" i="1"/>
  <c r="B59" i="1"/>
  <c r="F59" i="1" s="1"/>
  <c r="L58" i="1"/>
  <c r="K58" i="1"/>
  <c r="I58" i="1"/>
  <c r="H58" i="1"/>
  <c r="G58" i="1"/>
  <c r="E58" i="1"/>
  <c r="D58" i="1"/>
  <c r="C58" i="1"/>
  <c r="B58" i="1"/>
  <c r="F58" i="1" s="1"/>
  <c r="K57" i="1"/>
  <c r="G57" i="1"/>
  <c r="C57" i="1"/>
  <c r="D57" i="1" s="1"/>
  <c r="B57" i="1"/>
  <c r="L57" i="1" s="1"/>
  <c r="B56" i="1"/>
  <c r="G56" i="1" s="1"/>
  <c r="L55" i="1"/>
  <c r="I55" i="1"/>
  <c r="H55" i="1"/>
  <c r="F55" i="1"/>
  <c r="E55" i="1"/>
  <c r="B55" i="1"/>
  <c r="J55" i="1" s="1"/>
  <c r="L54" i="1"/>
  <c r="K54" i="1"/>
  <c r="I54" i="1"/>
  <c r="H54" i="1"/>
  <c r="G54" i="1"/>
  <c r="E54" i="1"/>
  <c r="D54" i="1"/>
  <c r="C54" i="1"/>
  <c r="B54" i="1"/>
  <c r="J54" i="1" s="1"/>
  <c r="K53" i="1"/>
  <c r="G53" i="1"/>
  <c r="F53" i="1"/>
  <c r="C53" i="1"/>
  <c r="D53" i="1" s="1"/>
  <c r="B53" i="1"/>
  <c r="H53" i="1" s="1"/>
  <c r="F52" i="1"/>
  <c r="B52" i="1"/>
  <c r="K52" i="1" s="1"/>
  <c r="L51" i="1"/>
  <c r="I51" i="1"/>
  <c r="H51" i="1"/>
  <c r="E51" i="1"/>
  <c r="B51" i="1"/>
  <c r="F51" i="1" s="1"/>
  <c r="L50" i="1"/>
  <c r="K50" i="1"/>
  <c r="I50" i="1"/>
  <c r="H50" i="1"/>
  <c r="G50" i="1"/>
  <c r="E50" i="1"/>
  <c r="D50" i="1"/>
  <c r="C50" i="1"/>
  <c r="B50" i="1"/>
  <c r="F50" i="1" s="1"/>
  <c r="K49" i="1"/>
  <c r="G49" i="1"/>
  <c r="C49" i="1"/>
  <c r="D49" i="1" s="1"/>
  <c r="B49" i="1"/>
  <c r="L49" i="1" s="1"/>
  <c r="B48" i="1"/>
  <c r="G48" i="1" s="1"/>
  <c r="L47" i="1"/>
  <c r="I47" i="1"/>
  <c r="H47" i="1"/>
  <c r="F47" i="1"/>
  <c r="E47" i="1"/>
  <c r="B47" i="1"/>
  <c r="J47" i="1" s="1"/>
  <c r="L46" i="1"/>
  <c r="K46" i="1"/>
  <c r="I46" i="1"/>
  <c r="H46" i="1"/>
  <c r="G46" i="1"/>
  <c r="E46" i="1"/>
  <c r="D46" i="1"/>
  <c r="C46" i="1"/>
  <c r="B46" i="1"/>
  <c r="J46" i="1" s="1"/>
  <c r="K45" i="1"/>
  <c r="G45" i="1"/>
  <c r="F45" i="1"/>
  <c r="C45" i="1"/>
  <c r="D45" i="1" s="1"/>
  <c r="B45" i="1"/>
  <c r="H45" i="1" s="1"/>
  <c r="F44" i="1"/>
  <c r="B44" i="1"/>
  <c r="K44" i="1" s="1"/>
  <c r="L43" i="1"/>
  <c r="I43" i="1"/>
  <c r="H43" i="1"/>
  <c r="E43" i="1"/>
  <c r="B43" i="1"/>
  <c r="F43" i="1" s="1"/>
  <c r="L42" i="1"/>
  <c r="K42" i="1"/>
  <c r="I42" i="1"/>
  <c r="H42" i="1"/>
  <c r="G42" i="1"/>
  <c r="E42" i="1"/>
  <c r="D42" i="1"/>
  <c r="C42" i="1"/>
  <c r="B42" i="1"/>
  <c r="F42" i="1" s="1"/>
  <c r="K41" i="1"/>
  <c r="G41" i="1"/>
  <c r="C41" i="1"/>
  <c r="D41" i="1" s="1"/>
  <c r="B41" i="1"/>
  <c r="L41" i="1" s="1"/>
  <c r="B40" i="1"/>
  <c r="G40" i="1" s="1"/>
  <c r="L39" i="1"/>
  <c r="I39" i="1"/>
  <c r="H39" i="1"/>
  <c r="F39" i="1"/>
  <c r="E39" i="1"/>
  <c r="B39" i="1"/>
  <c r="J39" i="1" s="1"/>
  <c r="L38" i="1"/>
  <c r="K38" i="1"/>
  <c r="I38" i="1"/>
  <c r="H38" i="1"/>
  <c r="G38" i="1"/>
  <c r="E38" i="1"/>
  <c r="D38" i="1"/>
  <c r="C38" i="1"/>
  <c r="B38" i="1"/>
  <c r="J38" i="1" s="1"/>
  <c r="K37" i="1"/>
  <c r="G37" i="1"/>
  <c r="F37" i="1"/>
  <c r="C37" i="1"/>
  <c r="D37" i="1" s="1"/>
  <c r="B37" i="1"/>
  <c r="H37" i="1" s="1"/>
  <c r="F36" i="1"/>
  <c r="B36" i="1"/>
  <c r="K36" i="1" s="1"/>
  <c r="L35" i="1"/>
  <c r="I35" i="1"/>
  <c r="H35" i="1"/>
  <c r="E35" i="1"/>
  <c r="B35" i="1"/>
  <c r="F35" i="1" s="1"/>
  <c r="L34" i="1"/>
  <c r="K34" i="1"/>
  <c r="I34" i="1"/>
  <c r="H34" i="1"/>
  <c r="G34" i="1"/>
  <c r="E34" i="1"/>
  <c r="D34" i="1"/>
  <c r="C34" i="1"/>
  <c r="B34" i="1"/>
  <c r="F34" i="1" s="1"/>
  <c r="K33" i="1"/>
  <c r="G33" i="1"/>
  <c r="C33" i="1"/>
  <c r="D33" i="1" s="1"/>
  <c r="B33" i="1"/>
  <c r="L33" i="1" s="1"/>
  <c r="B32" i="1"/>
  <c r="G32" i="1" s="1"/>
  <c r="L31" i="1"/>
  <c r="I31" i="1"/>
  <c r="H31" i="1"/>
  <c r="F31" i="1"/>
  <c r="E31" i="1"/>
  <c r="B31" i="1"/>
  <c r="J31" i="1" s="1"/>
  <c r="L30" i="1"/>
  <c r="K30" i="1"/>
  <c r="I30" i="1"/>
  <c r="H30" i="1"/>
  <c r="G30" i="1"/>
  <c r="E30" i="1"/>
  <c r="D30" i="1"/>
  <c r="C30" i="1"/>
  <c r="B30" i="1"/>
  <c r="J30" i="1" s="1"/>
  <c r="K29" i="1"/>
  <c r="G29" i="1"/>
  <c r="F29" i="1"/>
  <c r="C29" i="1"/>
  <c r="D29" i="1" s="1"/>
  <c r="B29" i="1"/>
  <c r="H29" i="1" s="1"/>
  <c r="F28" i="1"/>
  <c r="B28" i="1"/>
  <c r="K28" i="1" s="1"/>
  <c r="V27" i="1"/>
  <c r="U27" i="1"/>
  <c r="T27" i="1"/>
  <c r="S27" i="1"/>
  <c r="R27" i="1"/>
  <c r="Q27" i="1"/>
  <c r="P27" i="1"/>
  <c r="O27" i="1"/>
  <c r="L27" i="1"/>
  <c r="I27" i="1"/>
  <c r="H27" i="1"/>
  <c r="E27" i="1"/>
  <c r="B27" i="1"/>
  <c r="F27" i="1" s="1"/>
  <c r="L26" i="1"/>
  <c r="K26" i="1"/>
  <c r="I26" i="1"/>
  <c r="H26" i="1"/>
  <c r="G26" i="1"/>
  <c r="E26" i="1"/>
  <c r="D26" i="1"/>
  <c r="C26" i="1"/>
  <c r="B26" i="1"/>
  <c r="F26" i="1" s="1"/>
  <c r="K25" i="1"/>
  <c r="G25" i="1"/>
  <c r="C25" i="1"/>
  <c r="D25" i="1" s="1"/>
  <c r="B25" i="1"/>
  <c r="L25" i="1" s="1"/>
  <c r="B24" i="1"/>
  <c r="G24" i="1" s="1"/>
  <c r="L23" i="1"/>
  <c r="I23" i="1"/>
  <c r="H23" i="1"/>
  <c r="F23" i="1"/>
  <c r="E23" i="1"/>
  <c r="B23" i="1"/>
  <c r="J23" i="1" s="1"/>
  <c r="L22" i="1"/>
  <c r="K22" i="1"/>
  <c r="I22" i="1"/>
  <c r="H22" i="1"/>
  <c r="G22" i="1"/>
  <c r="E22" i="1"/>
  <c r="D22" i="1"/>
  <c r="C22" i="1"/>
  <c r="B22" i="1"/>
  <c r="J22" i="1" s="1"/>
  <c r="K21" i="1"/>
  <c r="G21" i="1"/>
  <c r="F21" i="1"/>
  <c r="C21" i="1"/>
  <c r="D21" i="1" s="1"/>
  <c r="B21" i="1"/>
  <c r="H21" i="1" s="1"/>
  <c r="J20" i="1"/>
  <c r="F20" i="1"/>
  <c r="B20" i="1"/>
  <c r="L19" i="1"/>
  <c r="I19" i="1"/>
  <c r="H19" i="1"/>
  <c r="E19" i="1"/>
  <c r="B19" i="1"/>
  <c r="F19" i="1" s="1"/>
  <c r="L18" i="1"/>
  <c r="K18" i="1"/>
  <c r="I18" i="1"/>
  <c r="H18" i="1"/>
  <c r="G18" i="1"/>
  <c r="E18" i="1"/>
  <c r="C18" i="1"/>
  <c r="D18" i="1" s="1"/>
  <c r="B18" i="1"/>
  <c r="F18" i="1" s="1"/>
  <c r="K17" i="1"/>
  <c r="J17" i="1"/>
  <c r="G17" i="1"/>
  <c r="F17" i="1"/>
  <c r="C17" i="1"/>
  <c r="D17" i="1" s="1"/>
  <c r="B17" i="1"/>
  <c r="J16" i="1"/>
  <c r="I16" i="1"/>
  <c r="F16" i="1"/>
  <c r="B16" i="1"/>
  <c r="L15" i="1"/>
  <c r="I15" i="1"/>
  <c r="H15" i="1"/>
  <c r="F15" i="1"/>
  <c r="E15" i="1"/>
  <c r="B15" i="1"/>
  <c r="J15" i="1" s="1"/>
  <c r="L14" i="1"/>
  <c r="K14" i="1"/>
  <c r="I14" i="1"/>
  <c r="H14" i="1"/>
  <c r="G14" i="1"/>
  <c r="E14" i="1"/>
  <c r="D14" i="1"/>
  <c r="C14" i="1"/>
  <c r="B14" i="1"/>
  <c r="J14" i="1" s="1"/>
  <c r="J13" i="1"/>
  <c r="C13" i="1"/>
  <c r="D13" i="1" s="1"/>
  <c r="B13" i="1"/>
  <c r="K13" i="1" s="1"/>
  <c r="G12" i="1"/>
  <c r="B12" i="1"/>
  <c r="J12" i="1" s="1"/>
  <c r="I11" i="1"/>
  <c r="H11" i="1"/>
  <c r="G11" i="1"/>
  <c r="F11" i="1"/>
  <c r="E11" i="1"/>
  <c r="B11" i="1"/>
  <c r="L11" i="1" s="1"/>
  <c r="B10" i="1"/>
  <c r="H10" i="1" s="1"/>
  <c r="G9" i="1"/>
  <c r="E9" i="1"/>
  <c r="B9" i="1"/>
  <c r="K9" i="1" s="1"/>
  <c r="H8" i="1"/>
  <c r="B8" i="1"/>
  <c r="F8" i="1" s="1"/>
  <c r="U7" i="1"/>
  <c r="O7" i="1"/>
  <c r="L7" i="1"/>
  <c r="K7" i="1"/>
  <c r="H7" i="1"/>
  <c r="G7" i="1"/>
  <c r="E7" i="1"/>
  <c r="C7" i="1"/>
  <c r="D7" i="1" s="1"/>
  <c r="B7" i="1"/>
  <c r="U6" i="1"/>
  <c r="T6" i="1"/>
  <c r="R6" i="1"/>
  <c r="Q6" i="1"/>
  <c r="P6" i="1"/>
  <c r="V5" i="1"/>
  <c r="U5" i="1"/>
  <c r="T5" i="1"/>
  <c r="R5" i="1"/>
  <c r="Q5" i="1"/>
  <c r="V4" i="1"/>
  <c r="U4" i="1"/>
  <c r="T4" i="1"/>
  <c r="S4" i="1"/>
  <c r="R4" i="1"/>
  <c r="Q4" i="1"/>
  <c r="O6" i="1" l="1"/>
  <c r="P11" i="1"/>
  <c r="U11" i="1"/>
  <c r="Q11" i="1"/>
  <c r="J7" i="1"/>
  <c r="T7" i="1"/>
  <c r="G8" i="1"/>
  <c r="Q8" i="1"/>
  <c r="L9" i="1"/>
  <c r="V9" i="1"/>
  <c r="I10" i="1"/>
  <c r="S10" i="1"/>
  <c r="R11" i="1"/>
  <c r="I12" i="1"/>
  <c r="R8" i="1"/>
  <c r="O9" i="1"/>
  <c r="J10" i="1"/>
  <c r="T10" i="1"/>
  <c r="S11" i="1"/>
  <c r="V7" i="1"/>
  <c r="I8" i="1"/>
  <c r="S8" i="1"/>
  <c r="F9" i="1"/>
  <c r="P9" i="1"/>
  <c r="C10" i="1"/>
  <c r="D10" i="1" s="1"/>
  <c r="K10" i="1"/>
  <c r="U10" i="1"/>
  <c r="T11" i="1"/>
  <c r="H13" i="1"/>
  <c r="E13" i="1"/>
  <c r="L13" i="1"/>
  <c r="I13" i="1"/>
  <c r="K20" i="1"/>
  <c r="C20" i="1"/>
  <c r="D20" i="1" s="1"/>
  <c r="I20" i="1"/>
  <c r="H20" i="1"/>
  <c r="G20" i="1"/>
  <c r="E20" i="1"/>
  <c r="L20" i="1"/>
  <c r="J8" i="1"/>
  <c r="T8" i="1"/>
  <c r="Q9" i="1"/>
  <c r="L10" i="1"/>
  <c r="V10" i="1"/>
  <c r="V11" i="1"/>
  <c r="S5" i="1"/>
  <c r="T15" i="1" s="1"/>
  <c r="S6" i="1"/>
  <c r="V15" i="1" s="1"/>
  <c r="F7" i="1"/>
  <c r="P7" i="1"/>
  <c r="C8" i="1"/>
  <c r="D8" i="1" s="1"/>
  <c r="K1" i="1" s="1"/>
  <c r="K8" i="1"/>
  <c r="U8" i="1"/>
  <c r="H9" i="1"/>
  <c r="R9" i="1"/>
  <c r="E10" i="1"/>
  <c r="O10" i="1"/>
  <c r="J11" i="1"/>
  <c r="K12" i="1"/>
  <c r="C12" i="1"/>
  <c r="D12" i="1" s="1"/>
  <c r="H12" i="1"/>
  <c r="L12" i="1"/>
  <c r="Q7" i="1"/>
  <c r="L8" i="1"/>
  <c r="V8" i="1"/>
  <c r="I9" i="1"/>
  <c r="S9" i="1"/>
  <c r="F10" i="1"/>
  <c r="P10" i="1"/>
  <c r="C11" i="1"/>
  <c r="D11" i="1" s="1"/>
  <c r="K11" i="1"/>
  <c r="E12" i="1"/>
  <c r="F13" i="1"/>
  <c r="G16" i="1"/>
  <c r="L16" i="1"/>
  <c r="K16" i="1"/>
  <c r="C16" i="1"/>
  <c r="D16" i="1" s="1"/>
  <c r="H16" i="1"/>
  <c r="R7" i="1"/>
  <c r="E8" i="1"/>
  <c r="O8" i="1"/>
  <c r="J9" i="1"/>
  <c r="T9" i="1"/>
  <c r="G10" i="1"/>
  <c r="Q10" i="1"/>
  <c r="F12" i="1"/>
  <c r="G13" i="1"/>
  <c r="E16" i="1"/>
  <c r="L17" i="1"/>
  <c r="I17" i="1"/>
  <c r="H17" i="1"/>
  <c r="E17" i="1"/>
  <c r="V6" i="1"/>
  <c r="I7" i="1"/>
  <c r="S7" i="1"/>
  <c r="P8" i="1"/>
  <c r="C9" i="1"/>
  <c r="D9" i="1" s="1"/>
  <c r="U9" i="1"/>
  <c r="R10" i="1"/>
  <c r="O11" i="1"/>
  <c r="F14" i="1"/>
  <c r="C15" i="1"/>
  <c r="D15" i="1" s="1"/>
  <c r="K15" i="1"/>
  <c r="J18" i="1"/>
  <c r="G19" i="1"/>
  <c r="I21" i="1"/>
  <c r="F22" i="1"/>
  <c r="C23" i="1"/>
  <c r="D23" i="1" s="1"/>
  <c r="K23" i="1"/>
  <c r="H24" i="1"/>
  <c r="E25" i="1"/>
  <c r="J26" i="1"/>
  <c r="G27" i="1"/>
  <c r="L28" i="1"/>
  <c r="I29" i="1"/>
  <c r="F30" i="1"/>
  <c r="C31" i="1"/>
  <c r="D31" i="1" s="1"/>
  <c r="K31" i="1"/>
  <c r="H32" i="1"/>
  <c r="E33" i="1"/>
  <c r="J34" i="1"/>
  <c r="G35" i="1"/>
  <c r="L36" i="1"/>
  <c r="I37" i="1"/>
  <c r="F38" i="1"/>
  <c r="C39" i="1"/>
  <c r="D39" i="1" s="1"/>
  <c r="K39" i="1"/>
  <c r="H40" i="1"/>
  <c r="E41" i="1"/>
  <c r="J42" i="1"/>
  <c r="G43" i="1"/>
  <c r="L44" i="1"/>
  <c r="I45" i="1"/>
  <c r="F46" i="1"/>
  <c r="C47" i="1"/>
  <c r="D47" i="1" s="1"/>
  <c r="K47" i="1"/>
  <c r="H48" i="1"/>
  <c r="E49" i="1"/>
  <c r="J50" i="1"/>
  <c r="G51" i="1"/>
  <c r="L52" i="1"/>
  <c r="I53" i="1"/>
  <c r="F54" i="1"/>
  <c r="C55" i="1"/>
  <c r="D55" i="1" s="1"/>
  <c r="K55" i="1"/>
  <c r="H56" i="1"/>
  <c r="E57" i="1"/>
  <c r="J58" i="1"/>
  <c r="G59" i="1"/>
  <c r="L60" i="1"/>
  <c r="I61" i="1"/>
  <c r="F62" i="1"/>
  <c r="C63" i="1"/>
  <c r="D63" i="1" s="1"/>
  <c r="K63" i="1"/>
  <c r="H64" i="1"/>
  <c r="E65" i="1"/>
  <c r="J66" i="1"/>
  <c r="G67" i="1"/>
  <c r="L68" i="1"/>
  <c r="I69" i="1"/>
  <c r="F70" i="1"/>
  <c r="C71" i="1"/>
  <c r="D71" i="1" s="1"/>
  <c r="K71" i="1"/>
  <c r="H72" i="1"/>
  <c r="E73" i="1"/>
  <c r="J74" i="1"/>
  <c r="E80" i="1"/>
  <c r="E81" i="1"/>
  <c r="K84" i="1"/>
  <c r="C84" i="1"/>
  <c r="D84" i="1" s="1"/>
  <c r="G84" i="1"/>
  <c r="H85" i="1"/>
  <c r="L85" i="1"/>
  <c r="E86" i="1"/>
  <c r="I86" i="1"/>
  <c r="L86" i="1"/>
  <c r="J88" i="1"/>
  <c r="J89" i="1"/>
  <c r="J90" i="1"/>
  <c r="E96" i="1"/>
  <c r="E97" i="1"/>
  <c r="K100" i="1"/>
  <c r="C100" i="1"/>
  <c r="D100" i="1" s="1"/>
  <c r="G100" i="1"/>
  <c r="H101" i="1"/>
  <c r="L101" i="1"/>
  <c r="E102" i="1"/>
  <c r="I102" i="1"/>
  <c r="L102" i="1"/>
  <c r="J104" i="1"/>
  <c r="J105" i="1"/>
  <c r="J106" i="1"/>
  <c r="E112" i="1"/>
  <c r="E113" i="1"/>
  <c r="K116" i="1"/>
  <c r="C116" i="1"/>
  <c r="D116" i="1" s="1"/>
  <c r="G116" i="1"/>
  <c r="H117" i="1"/>
  <c r="L117" i="1"/>
  <c r="E118" i="1"/>
  <c r="I118" i="1"/>
  <c r="L118" i="1"/>
  <c r="J120" i="1"/>
  <c r="J121" i="1"/>
  <c r="J122" i="1"/>
  <c r="E128" i="1"/>
  <c r="E129" i="1"/>
  <c r="K132" i="1"/>
  <c r="C132" i="1"/>
  <c r="D132" i="1" s="1"/>
  <c r="G132" i="1"/>
  <c r="H133" i="1"/>
  <c r="L133" i="1"/>
  <c r="E134" i="1"/>
  <c r="I134" i="1"/>
  <c r="L134" i="1"/>
  <c r="J136" i="1"/>
  <c r="C141" i="1"/>
  <c r="D141" i="1" s="1"/>
  <c r="I144" i="1"/>
  <c r="L148" i="1"/>
  <c r="K148" i="1"/>
  <c r="C148" i="1"/>
  <c r="D148" i="1" s="1"/>
  <c r="H148" i="1"/>
  <c r="G148" i="1"/>
  <c r="G149" i="1"/>
  <c r="E153" i="1"/>
  <c r="L153" i="1"/>
  <c r="I153" i="1"/>
  <c r="H153" i="1"/>
  <c r="F156" i="1"/>
  <c r="E164" i="1"/>
  <c r="F172" i="1"/>
  <c r="L172" i="1"/>
  <c r="K172" i="1"/>
  <c r="C172" i="1"/>
  <c r="D172" i="1" s="1"/>
  <c r="H172" i="1"/>
  <c r="G172" i="1"/>
  <c r="F180" i="1"/>
  <c r="E180" i="1"/>
  <c r="L180" i="1"/>
  <c r="K180" i="1"/>
  <c r="C180" i="1"/>
  <c r="D180" i="1" s="1"/>
  <c r="H180" i="1"/>
  <c r="G180" i="1"/>
  <c r="J21" i="1"/>
  <c r="I24" i="1"/>
  <c r="F25" i="1"/>
  <c r="E28" i="1"/>
  <c r="J29" i="1"/>
  <c r="I32" i="1"/>
  <c r="F33" i="1"/>
  <c r="E36" i="1"/>
  <c r="J37" i="1"/>
  <c r="I40" i="1"/>
  <c r="F41" i="1"/>
  <c r="E44" i="1"/>
  <c r="J45" i="1"/>
  <c r="I48" i="1"/>
  <c r="F49" i="1"/>
  <c r="E52" i="1"/>
  <c r="J53" i="1"/>
  <c r="I56" i="1"/>
  <c r="F57" i="1"/>
  <c r="E60" i="1"/>
  <c r="J61" i="1"/>
  <c r="I64" i="1"/>
  <c r="F65" i="1"/>
  <c r="E68" i="1"/>
  <c r="J69" i="1"/>
  <c r="I72" i="1"/>
  <c r="F73" i="1"/>
  <c r="F80" i="1"/>
  <c r="F81" i="1"/>
  <c r="F82" i="1"/>
  <c r="F96" i="1"/>
  <c r="F97" i="1"/>
  <c r="F98" i="1"/>
  <c r="F112" i="1"/>
  <c r="J149" i="1"/>
  <c r="J24" i="1"/>
  <c r="J32" i="1"/>
  <c r="J40" i="1"/>
  <c r="J48" i="1"/>
  <c r="J56" i="1"/>
  <c r="J64" i="1"/>
  <c r="J72" i="1"/>
  <c r="G88" i="1"/>
  <c r="K88" i="1"/>
  <c r="C88" i="1"/>
  <c r="D88" i="1" s="1"/>
  <c r="L89" i="1"/>
  <c r="H89" i="1"/>
  <c r="I90" i="1"/>
  <c r="E90" i="1"/>
  <c r="L90" i="1"/>
  <c r="G104" i="1"/>
  <c r="K104" i="1"/>
  <c r="C104" i="1"/>
  <c r="D104" i="1" s="1"/>
  <c r="L105" i="1"/>
  <c r="H105" i="1"/>
  <c r="I106" i="1"/>
  <c r="E106" i="1"/>
  <c r="L106" i="1"/>
  <c r="G120" i="1"/>
  <c r="K120" i="1"/>
  <c r="C120" i="1"/>
  <c r="D120" i="1" s="1"/>
  <c r="L121" i="1"/>
  <c r="H121" i="1"/>
  <c r="I122" i="1"/>
  <c r="E122" i="1"/>
  <c r="L122" i="1"/>
  <c r="G136" i="1"/>
  <c r="K136" i="1"/>
  <c r="C136" i="1"/>
  <c r="D136" i="1" s="1"/>
  <c r="L137" i="1"/>
  <c r="H137" i="1"/>
  <c r="L140" i="1"/>
  <c r="K140" i="1"/>
  <c r="C140" i="1"/>
  <c r="D140" i="1" s="1"/>
  <c r="H140" i="1"/>
  <c r="G140" i="1"/>
  <c r="E145" i="1"/>
  <c r="L145" i="1"/>
  <c r="I145" i="1"/>
  <c r="H145" i="1"/>
  <c r="G185" i="1"/>
  <c r="F185" i="1"/>
  <c r="E185" i="1"/>
  <c r="L185" i="1"/>
  <c r="I185" i="1"/>
  <c r="H185" i="1"/>
  <c r="J19" i="1"/>
  <c r="L21" i="1"/>
  <c r="C24" i="1"/>
  <c r="D24" i="1" s="1"/>
  <c r="K24" i="1"/>
  <c r="H25" i="1"/>
  <c r="J27" i="1"/>
  <c r="G28" i="1"/>
  <c r="L29" i="1"/>
  <c r="C32" i="1"/>
  <c r="D32" i="1" s="1"/>
  <c r="K32" i="1"/>
  <c r="H33" i="1"/>
  <c r="J35" i="1"/>
  <c r="G36" i="1"/>
  <c r="L37" i="1"/>
  <c r="C40" i="1"/>
  <c r="D40" i="1" s="1"/>
  <c r="K40" i="1"/>
  <c r="H41" i="1"/>
  <c r="J43" i="1"/>
  <c r="G44" i="1"/>
  <c r="L45" i="1"/>
  <c r="C48" i="1"/>
  <c r="D48" i="1" s="1"/>
  <c r="K48" i="1"/>
  <c r="H49" i="1"/>
  <c r="J51" i="1"/>
  <c r="G52" i="1"/>
  <c r="L53" i="1"/>
  <c r="C56" i="1"/>
  <c r="D56" i="1" s="1"/>
  <c r="K56" i="1"/>
  <c r="H57" i="1"/>
  <c r="J59" i="1"/>
  <c r="G60" i="1"/>
  <c r="L61" i="1"/>
  <c r="C64" i="1"/>
  <c r="D64" i="1" s="1"/>
  <c r="K64" i="1"/>
  <c r="H65" i="1"/>
  <c r="J67" i="1"/>
  <c r="G68" i="1"/>
  <c r="L69" i="1"/>
  <c r="C72" i="1"/>
  <c r="D72" i="1" s="1"/>
  <c r="K72" i="1"/>
  <c r="H73" i="1"/>
  <c r="I80" i="1"/>
  <c r="I81" i="1"/>
  <c r="H82" i="1"/>
  <c r="C89" i="1"/>
  <c r="D89" i="1" s="1"/>
  <c r="C90" i="1"/>
  <c r="D90" i="1" s="1"/>
  <c r="I96" i="1"/>
  <c r="I97" i="1"/>
  <c r="H98" i="1"/>
  <c r="C105" i="1"/>
  <c r="D105" i="1" s="1"/>
  <c r="C106" i="1"/>
  <c r="D106" i="1" s="1"/>
  <c r="I112" i="1"/>
  <c r="C121" i="1"/>
  <c r="D121" i="1" s="1"/>
  <c r="H152" i="1"/>
  <c r="G152" i="1"/>
  <c r="L152" i="1"/>
  <c r="K152" i="1"/>
  <c r="C152" i="1"/>
  <c r="D152" i="1" s="1"/>
  <c r="K157" i="1"/>
  <c r="C157" i="1"/>
  <c r="D157" i="1" s="1"/>
  <c r="I157" i="1"/>
  <c r="H157" i="1"/>
  <c r="E157" i="1"/>
  <c r="L157" i="1"/>
  <c r="G161" i="1"/>
  <c r="E161" i="1"/>
  <c r="L161" i="1"/>
  <c r="I161" i="1"/>
  <c r="H161" i="1"/>
  <c r="K165" i="1"/>
  <c r="C165" i="1"/>
  <c r="D165" i="1" s="1"/>
  <c r="I165" i="1"/>
  <c r="H165" i="1"/>
  <c r="E165" i="1"/>
  <c r="L165" i="1"/>
  <c r="G169" i="1"/>
  <c r="E169" i="1"/>
  <c r="L169" i="1"/>
  <c r="I169" i="1"/>
  <c r="H169" i="1"/>
  <c r="C185" i="1"/>
  <c r="D185" i="1" s="1"/>
  <c r="G15" i="1"/>
  <c r="C19" i="1"/>
  <c r="D19" i="1" s="1"/>
  <c r="K19" i="1"/>
  <c r="E21" i="1"/>
  <c r="G23" i="1"/>
  <c r="L24" i="1"/>
  <c r="I25" i="1"/>
  <c r="C27" i="1"/>
  <c r="D27" i="1" s="1"/>
  <c r="K27" i="1"/>
  <c r="H28" i="1"/>
  <c r="E29" i="1"/>
  <c r="G31" i="1"/>
  <c r="L32" i="1"/>
  <c r="I33" i="1"/>
  <c r="C35" i="1"/>
  <c r="D35" i="1" s="1"/>
  <c r="K35" i="1"/>
  <c r="H36" i="1"/>
  <c r="E37" i="1"/>
  <c r="G39" i="1"/>
  <c r="L40" i="1"/>
  <c r="I41" i="1"/>
  <c r="C43" i="1"/>
  <c r="D43" i="1" s="1"/>
  <c r="K43" i="1"/>
  <c r="H44" i="1"/>
  <c r="E45" i="1"/>
  <c r="G47" i="1"/>
  <c r="L48" i="1"/>
  <c r="I49" i="1"/>
  <c r="C51" i="1"/>
  <c r="D51" i="1" s="1"/>
  <c r="K51" i="1"/>
  <c r="H52" i="1"/>
  <c r="E53" i="1"/>
  <c r="G55" i="1"/>
  <c r="L56" i="1"/>
  <c r="I57" i="1"/>
  <c r="C59" i="1"/>
  <c r="D59" i="1" s="1"/>
  <c r="K59" i="1"/>
  <c r="H60" i="1"/>
  <c r="E61" i="1"/>
  <c r="G63" i="1"/>
  <c r="L64" i="1"/>
  <c r="I65" i="1"/>
  <c r="C67" i="1"/>
  <c r="D67" i="1" s="1"/>
  <c r="K67" i="1"/>
  <c r="H68" i="1"/>
  <c r="E69" i="1"/>
  <c r="G71" i="1"/>
  <c r="L72" i="1"/>
  <c r="I73" i="1"/>
  <c r="K76" i="1"/>
  <c r="C76" i="1"/>
  <c r="D76" i="1" s="1"/>
  <c r="G76" i="1"/>
  <c r="H77" i="1"/>
  <c r="L77" i="1"/>
  <c r="E78" i="1"/>
  <c r="I78" i="1"/>
  <c r="L78" i="1"/>
  <c r="J80" i="1"/>
  <c r="J81" i="1"/>
  <c r="J82" i="1"/>
  <c r="H84" i="1"/>
  <c r="G85" i="1"/>
  <c r="G86" i="1"/>
  <c r="E88" i="1"/>
  <c r="E89" i="1"/>
  <c r="K92" i="1"/>
  <c r="C92" i="1"/>
  <c r="D92" i="1" s="1"/>
  <c r="G92" i="1"/>
  <c r="H93" i="1"/>
  <c r="L93" i="1"/>
  <c r="E94" i="1"/>
  <c r="I94" i="1"/>
  <c r="L94" i="1"/>
  <c r="H100" i="1"/>
  <c r="G101" i="1"/>
  <c r="G102" i="1"/>
  <c r="E104" i="1"/>
  <c r="E105" i="1"/>
  <c r="K108" i="1"/>
  <c r="C108" i="1"/>
  <c r="D108" i="1" s="1"/>
  <c r="G108" i="1"/>
  <c r="H109" i="1"/>
  <c r="L109" i="1"/>
  <c r="E110" i="1"/>
  <c r="I110" i="1"/>
  <c r="L110" i="1"/>
  <c r="H116" i="1"/>
  <c r="G117" i="1"/>
  <c r="G118" i="1"/>
  <c r="E120" i="1"/>
  <c r="E121" i="1"/>
  <c r="K124" i="1"/>
  <c r="C124" i="1"/>
  <c r="D124" i="1" s="1"/>
  <c r="G124" i="1"/>
  <c r="H125" i="1"/>
  <c r="L125" i="1"/>
  <c r="E126" i="1"/>
  <c r="I126" i="1"/>
  <c r="L126" i="1"/>
  <c r="H132" i="1"/>
  <c r="G133" i="1"/>
  <c r="G134" i="1"/>
  <c r="E136" i="1"/>
  <c r="E137" i="1"/>
  <c r="F140" i="1"/>
  <c r="F145" i="1"/>
  <c r="J148" i="1"/>
  <c r="E152" i="1"/>
  <c r="J153" i="1"/>
  <c r="F157" i="1"/>
  <c r="C161" i="1"/>
  <c r="D161" i="1" s="1"/>
  <c r="F165" i="1"/>
  <c r="C169" i="1"/>
  <c r="D169" i="1" s="1"/>
  <c r="K173" i="1"/>
  <c r="C173" i="1"/>
  <c r="D173" i="1" s="1"/>
  <c r="I173" i="1"/>
  <c r="H173" i="1"/>
  <c r="E173" i="1"/>
  <c r="L173" i="1"/>
  <c r="G177" i="1"/>
  <c r="F177" i="1"/>
  <c r="E177" i="1"/>
  <c r="L177" i="1"/>
  <c r="I177" i="1"/>
  <c r="H177" i="1"/>
  <c r="J185" i="1"/>
  <c r="E24" i="1"/>
  <c r="J25" i="1"/>
  <c r="I28" i="1"/>
  <c r="E32" i="1"/>
  <c r="J33" i="1"/>
  <c r="I36" i="1"/>
  <c r="E40" i="1"/>
  <c r="J41" i="1"/>
  <c r="I44" i="1"/>
  <c r="E48" i="1"/>
  <c r="J49" i="1"/>
  <c r="I52" i="1"/>
  <c r="E56" i="1"/>
  <c r="J57" i="1"/>
  <c r="I60" i="1"/>
  <c r="E64" i="1"/>
  <c r="J65" i="1"/>
  <c r="I68" i="1"/>
  <c r="E72" i="1"/>
  <c r="J73" i="1"/>
  <c r="F88" i="1"/>
  <c r="F89" i="1"/>
  <c r="F90" i="1"/>
  <c r="F104" i="1"/>
  <c r="H144" i="1"/>
  <c r="G144" i="1"/>
  <c r="L144" i="1"/>
  <c r="K144" i="1"/>
  <c r="C144" i="1"/>
  <c r="D144" i="1" s="1"/>
  <c r="I149" i="1"/>
  <c r="H149" i="1"/>
  <c r="E149" i="1"/>
  <c r="L149" i="1"/>
  <c r="F152" i="1"/>
  <c r="F24" i="1"/>
  <c r="J28" i="1"/>
  <c r="F32" i="1"/>
  <c r="J36" i="1"/>
  <c r="F40" i="1"/>
  <c r="J44" i="1"/>
  <c r="F48" i="1"/>
  <c r="J52" i="1"/>
  <c r="F56" i="1"/>
  <c r="J60" i="1"/>
  <c r="F64" i="1"/>
  <c r="J68" i="1"/>
  <c r="F72" i="1"/>
  <c r="G80" i="1"/>
  <c r="K80" i="1"/>
  <c r="C80" i="1"/>
  <c r="D80" i="1" s="1"/>
  <c r="L81" i="1"/>
  <c r="H81" i="1"/>
  <c r="I82" i="1"/>
  <c r="E82" i="1"/>
  <c r="L82" i="1"/>
  <c r="H88" i="1"/>
  <c r="G89" i="1"/>
  <c r="G90" i="1"/>
  <c r="G96" i="1"/>
  <c r="K96" i="1"/>
  <c r="C96" i="1"/>
  <c r="D96" i="1" s="1"/>
  <c r="L97" i="1"/>
  <c r="H97" i="1"/>
  <c r="I98" i="1"/>
  <c r="E98" i="1"/>
  <c r="L98" i="1"/>
  <c r="H104" i="1"/>
  <c r="G105" i="1"/>
  <c r="G106" i="1"/>
  <c r="G112" i="1"/>
  <c r="K112" i="1"/>
  <c r="C112" i="1"/>
  <c r="D112" i="1" s="1"/>
  <c r="L113" i="1"/>
  <c r="H113" i="1"/>
  <c r="I114" i="1"/>
  <c r="E114" i="1"/>
  <c r="L114" i="1"/>
  <c r="H120" i="1"/>
  <c r="G121" i="1"/>
  <c r="G122" i="1"/>
  <c r="G128" i="1"/>
  <c r="K128" i="1"/>
  <c r="C128" i="1"/>
  <c r="D128" i="1" s="1"/>
  <c r="L129" i="1"/>
  <c r="H129" i="1"/>
  <c r="I130" i="1"/>
  <c r="E130" i="1"/>
  <c r="L130" i="1"/>
  <c r="H136" i="1"/>
  <c r="G137" i="1"/>
  <c r="J140" i="1"/>
  <c r="E144" i="1"/>
  <c r="J145" i="1"/>
  <c r="C149" i="1"/>
  <c r="D149" i="1" s="1"/>
  <c r="I152" i="1"/>
  <c r="L156" i="1"/>
  <c r="K156" i="1"/>
  <c r="C156" i="1"/>
  <c r="D156" i="1" s="1"/>
  <c r="H156" i="1"/>
  <c r="G156" i="1"/>
  <c r="J157" i="1"/>
  <c r="J161" i="1"/>
  <c r="J165" i="1"/>
  <c r="J169" i="1"/>
  <c r="F188" i="1"/>
  <c r="E188" i="1"/>
  <c r="L188" i="1"/>
  <c r="K188" i="1"/>
  <c r="C188" i="1"/>
  <c r="D188" i="1" s="1"/>
  <c r="J188" i="1"/>
  <c r="I188" i="1"/>
  <c r="H188" i="1"/>
  <c r="G188" i="1"/>
  <c r="C28" i="1"/>
  <c r="D28" i="1" s="1"/>
  <c r="C36" i="1"/>
  <c r="D36" i="1" s="1"/>
  <c r="C44" i="1"/>
  <c r="D44" i="1" s="1"/>
  <c r="C52" i="1"/>
  <c r="D52" i="1" s="1"/>
  <c r="C60" i="1"/>
  <c r="D60" i="1" s="1"/>
  <c r="C68" i="1"/>
  <c r="D68" i="1" s="1"/>
  <c r="C81" i="1"/>
  <c r="D81" i="1" s="1"/>
  <c r="C82" i="1"/>
  <c r="D82" i="1" s="1"/>
  <c r="I88" i="1"/>
  <c r="I89" i="1"/>
  <c r="H90" i="1"/>
  <c r="C97" i="1"/>
  <c r="D97" i="1" s="1"/>
  <c r="C98" i="1"/>
  <c r="D98" i="1" s="1"/>
  <c r="I104" i="1"/>
  <c r="I105" i="1"/>
  <c r="H106" i="1"/>
  <c r="C113" i="1"/>
  <c r="D113" i="1" s="1"/>
  <c r="C114" i="1"/>
  <c r="D114" i="1" s="1"/>
  <c r="I120" i="1"/>
  <c r="I121" i="1"/>
  <c r="H122" i="1"/>
  <c r="C129" i="1"/>
  <c r="D129" i="1" s="1"/>
  <c r="C130" i="1"/>
  <c r="D130" i="1" s="1"/>
  <c r="I136" i="1"/>
  <c r="I137" i="1"/>
  <c r="I141" i="1"/>
  <c r="H141" i="1"/>
  <c r="E141" i="1"/>
  <c r="L141" i="1"/>
  <c r="F144" i="1"/>
  <c r="K145" i="1"/>
  <c r="F149" i="1"/>
  <c r="J152" i="1"/>
  <c r="E156" i="1"/>
  <c r="K161" i="1"/>
  <c r="F164" i="1"/>
  <c r="L164" i="1"/>
  <c r="K164" i="1"/>
  <c r="C164" i="1"/>
  <c r="D164" i="1" s="1"/>
  <c r="H164" i="1"/>
  <c r="G164" i="1"/>
  <c r="K169" i="1"/>
  <c r="J75" i="1"/>
  <c r="F79" i="1"/>
  <c r="J83" i="1"/>
  <c r="F87" i="1"/>
  <c r="J91" i="1"/>
  <c r="F95" i="1"/>
  <c r="J99" i="1"/>
  <c r="F103" i="1"/>
  <c r="J107" i="1"/>
  <c r="F111" i="1"/>
  <c r="J115" i="1"/>
  <c r="F119" i="1"/>
  <c r="J123" i="1"/>
  <c r="F127" i="1"/>
  <c r="J131" i="1"/>
  <c r="F135" i="1"/>
  <c r="E138" i="1"/>
  <c r="J139" i="1"/>
  <c r="I142" i="1"/>
  <c r="F143" i="1"/>
  <c r="E146" i="1"/>
  <c r="J147" i="1"/>
  <c r="I150" i="1"/>
  <c r="F151" i="1"/>
  <c r="E154" i="1"/>
  <c r="J155" i="1"/>
  <c r="I158" i="1"/>
  <c r="F159" i="1"/>
  <c r="C160" i="1"/>
  <c r="D160" i="1" s="1"/>
  <c r="K160" i="1"/>
  <c r="E162" i="1"/>
  <c r="J163" i="1"/>
  <c r="I166" i="1"/>
  <c r="F167" i="1"/>
  <c r="C168" i="1"/>
  <c r="D168" i="1" s="1"/>
  <c r="K168" i="1"/>
  <c r="E170" i="1"/>
  <c r="J171" i="1"/>
  <c r="I174" i="1"/>
  <c r="F175" i="1"/>
  <c r="C176" i="1"/>
  <c r="D176" i="1" s="1"/>
  <c r="K176" i="1"/>
  <c r="E178" i="1"/>
  <c r="J179" i="1"/>
  <c r="L181" i="1"/>
  <c r="I182" i="1"/>
  <c r="F183" i="1"/>
  <c r="C184" i="1"/>
  <c r="D184" i="1" s="1"/>
  <c r="K184" i="1"/>
  <c r="E186" i="1"/>
  <c r="J187" i="1"/>
  <c r="L189" i="1"/>
  <c r="I190" i="1"/>
  <c r="F191" i="1"/>
  <c r="C192" i="1"/>
  <c r="D192" i="1" s="1"/>
  <c r="K192" i="1"/>
  <c r="H193" i="1"/>
  <c r="E194" i="1"/>
  <c r="J195" i="1"/>
  <c r="G196" i="1"/>
  <c r="L197" i="1"/>
  <c r="I198" i="1"/>
  <c r="F199" i="1"/>
  <c r="C200" i="1"/>
  <c r="D200" i="1" s="1"/>
  <c r="K200" i="1"/>
  <c r="H201" i="1"/>
  <c r="E202" i="1"/>
  <c r="J203" i="1"/>
  <c r="G204" i="1"/>
  <c r="L205" i="1"/>
  <c r="I206" i="1"/>
  <c r="F207" i="1"/>
  <c r="C208" i="1"/>
  <c r="D208" i="1" s="1"/>
  <c r="K208" i="1"/>
  <c r="H209" i="1"/>
  <c r="E210" i="1"/>
  <c r="J211" i="1"/>
  <c r="G212" i="1"/>
  <c r="L213" i="1"/>
  <c r="I214" i="1"/>
  <c r="F215" i="1"/>
  <c r="C216" i="1"/>
  <c r="D216" i="1" s="1"/>
  <c r="K216" i="1"/>
  <c r="H217" i="1"/>
  <c r="E218" i="1"/>
  <c r="J219" i="1"/>
  <c r="G220" i="1"/>
  <c r="L221" i="1"/>
  <c r="I222" i="1"/>
  <c r="F223" i="1"/>
  <c r="C224" i="1"/>
  <c r="D224" i="1" s="1"/>
  <c r="K224" i="1"/>
  <c r="H225" i="1"/>
  <c r="E226" i="1"/>
  <c r="G228" i="1"/>
  <c r="L229" i="1"/>
  <c r="I230" i="1"/>
  <c r="F231" i="1"/>
  <c r="C232" i="1"/>
  <c r="D232" i="1" s="1"/>
  <c r="K232" i="1"/>
  <c r="H233" i="1"/>
  <c r="E234" i="1"/>
  <c r="G236" i="1"/>
  <c r="E237" i="1"/>
  <c r="C238" i="1"/>
  <c r="D238" i="1" s="1"/>
  <c r="C239" i="1"/>
  <c r="D239" i="1" s="1"/>
  <c r="I245" i="1"/>
  <c r="I246" i="1"/>
  <c r="H247" i="1"/>
  <c r="F249" i="1"/>
  <c r="F250" i="1"/>
  <c r="F251" i="1"/>
  <c r="C254" i="1"/>
  <c r="D254" i="1" s="1"/>
  <c r="C255" i="1"/>
  <c r="D255" i="1" s="1"/>
  <c r="I261" i="1"/>
  <c r="I262" i="1"/>
  <c r="H263" i="1"/>
  <c r="F265" i="1"/>
  <c r="F266" i="1"/>
  <c r="F267" i="1"/>
  <c r="C270" i="1"/>
  <c r="D270" i="1" s="1"/>
  <c r="C271" i="1"/>
  <c r="D271" i="1" s="1"/>
  <c r="I277" i="1"/>
  <c r="I278" i="1"/>
  <c r="J279" i="1"/>
  <c r="J283" i="1"/>
  <c r="J285" i="1"/>
  <c r="E287" i="1"/>
  <c r="I287" i="1"/>
  <c r="H287" i="1"/>
  <c r="G311" i="1"/>
  <c r="E311" i="1"/>
  <c r="L311" i="1"/>
  <c r="K311" i="1"/>
  <c r="C311" i="1"/>
  <c r="D311" i="1" s="1"/>
  <c r="I311" i="1"/>
  <c r="H311" i="1"/>
  <c r="K344" i="1"/>
  <c r="C344" i="1"/>
  <c r="D344" i="1" s="1"/>
  <c r="G344" i="1"/>
  <c r="L344" i="1"/>
  <c r="J344" i="1"/>
  <c r="I344" i="1"/>
  <c r="F344" i="1"/>
  <c r="E344" i="1"/>
  <c r="H353" i="1"/>
  <c r="L353" i="1"/>
  <c r="I353" i="1"/>
  <c r="G353" i="1"/>
  <c r="F353" i="1"/>
  <c r="E353" i="1"/>
  <c r="C353" i="1"/>
  <c r="D353" i="1" s="1"/>
  <c r="K353" i="1"/>
  <c r="J353" i="1"/>
  <c r="F138" i="1"/>
  <c r="J142" i="1"/>
  <c r="F146" i="1"/>
  <c r="J150" i="1"/>
  <c r="F154" i="1"/>
  <c r="J158" i="1"/>
  <c r="L160" i="1"/>
  <c r="F162" i="1"/>
  <c r="J166" i="1"/>
  <c r="L168" i="1"/>
  <c r="J174" i="1"/>
  <c r="L176" i="1"/>
  <c r="E181" i="1"/>
  <c r="J182" i="1"/>
  <c r="L184" i="1"/>
  <c r="E189" i="1"/>
  <c r="J190" i="1"/>
  <c r="L192" i="1"/>
  <c r="I193" i="1"/>
  <c r="H196" i="1"/>
  <c r="E197" i="1"/>
  <c r="J198" i="1"/>
  <c r="L200" i="1"/>
  <c r="I201" i="1"/>
  <c r="H204" i="1"/>
  <c r="E205" i="1"/>
  <c r="J206" i="1"/>
  <c r="L208" i="1"/>
  <c r="I209" i="1"/>
  <c r="H212" i="1"/>
  <c r="E213" i="1"/>
  <c r="J214" i="1"/>
  <c r="L216" i="1"/>
  <c r="I217" i="1"/>
  <c r="H220" i="1"/>
  <c r="E221" i="1"/>
  <c r="J222" i="1"/>
  <c r="L224" i="1"/>
  <c r="I225" i="1"/>
  <c r="H228" i="1"/>
  <c r="E229" i="1"/>
  <c r="J230" i="1"/>
  <c r="L232" i="1"/>
  <c r="I233" i="1"/>
  <c r="H236" i="1"/>
  <c r="E238" i="1"/>
  <c r="G241" i="1"/>
  <c r="K241" i="1"/>
  <c r="C241" i="1"/>
  <c r="D241" i="1" s="1"/>
  <c r="L242" i="1"/>
  <c r="H242" i="1"/>
  <c r="I243" i="1"/>
  <c r="E243" i="1"/>
  <c r="L243" i="1"/>
  <c r="J245" i="1"/>
  <c r="J246" i="1"/>
  <c r="E253" i="1"/>
  <c r="E254" i="1"/>
  <c r="G257" i="1"/>
  <c r="K257" i="1"/>
  <c r="C257" i="1"/>
  <c r="D257" i="1" s="1"/>
  <c r="L258" i="1"/>
  <c r="H258" i="1"/>
  <c r="I259" i="1"/>
  <c r="E259" i="1"/>
  <c r="L259" i="1"/>
  <c r="E269" i="1"/>
  <c r="E270" i="1"/>
  <c r="G273" i="1"/>
  <c r="K273" i="1"/>
  <c r="C273" i="1"/>
  <c r="D273" i="1" s="1"/>
  <c r="L274" i="1"/>
  <c r="H274" i="1"/>
  <c r="I275" i="1"/>
  <c r="E275" i="1"/>
  <c r="L275" i="1"/>
  <c r="E293" i="1"/>
  <c r="K293" i="1"/>
  <c r="C293" i="1"/>
  <c r="D293" i="1" s="1"/>
  <c r="I293" i="1"/>
  <c r="G293" i="1"/>
  <c r="F293" i="1"/>
  <c r="K315" i="1"/>
  <c r="C315" i="1"/>
  <c r="D315" i="1" s="1"/>
  <c r="I315" i="1"/>
  <c r="H315" i="1"/>
  <c r="G315" i="1"/>
  <c r="E315" i="1"/>
  <c r="L315" i="1"/>
  <c r="E354" i="1"/>
  <c r="I354" i="1"/>
  <c r="H354" i="1"/>
  <c r="G354" i="1"/>
  <c r="F354" i="1"/>
  <c r="C354" i="1"/>
  <c r="D354" i="1" s="1"/>
  <c r="K354" i="1"/>
  <c r="J354" i="1"/>
  <c r="J193" i="1"/>
  <c r="I196" i="1"/>
  <c r="J201" i="1"/>
  <c r="I204" i="1"/>
  <c r="J209" i="1"/>
  <c r="I212" i="1"/>
  <c r="J217" i="1"/>
  <c r="I220" i="1"/>
  <c r="J225" i="1"/>
  <c r="I228" i="1"/>
  <c r="J233" i="1"/>
  <c r="I236" i="1"/>
  <c r="H286" i="1"/>
  <c r="L286" i="1"/>
  <c r="K286" i="1"/>
  <c r="C286" i="1"/>
  <c r="D286" i="1" s="1"/>
  <c r="G295" i="1"/>
  <c r="E295" i="1"/>
  <c r="L295" i="1"/>
  <c r="K295" i="1"/>
  <c r="C295" i="1"/>
  <c r="D295" i="1" s="1"/>
  <c r="I295" i="1"/>
  <c r="H295" i="1"/>
  <c r="K299" i="1"/>
  <c r="C299" i="1"/>
  <c r="D299" i="1" s="1"/>
  <c r="I299" i="1"/>
  <c r="H299" i="1"/>
  <c r="G299" i="1"/>
  <c r="E299" i="1"/>
  <c r="L299" i="1"/>
  <c r="K328" i="1"/>
  <c r="C328" i="1"/>
  <c r="D328" i="1" s="1"/>
  <c r="G328" i="1"/>
  <c r="L328" i="1"/>
  <c r="J328" i="1"/>
  <c r="I328" i="1"/>
  <c r="F328" i="1"/>
  <c r="E328" i="1"/>
  <c r="K336" i="1"/>
  <c r="C336" i="1"/>
  <c r="D336" i="1" s="1"/>
  <c r="G336" i="1"/>
  <c r="I336" i="1"/>
  <c r="F336" i="1"/>
  <c r="E336" i="1"/>
  <c r="L336" i="1"/>
  <c r="J336" i="1"/>
  <c r="H345" i="1"/>
  <c r="L345" i="1"/>
  <c r="C345" i="1"/>
  <c r="D345" i="1" s="1"/>
  <c r="K345" i="1"/>
  <c r="J345" i="1"/>
  <c r="I345" i="1"/>
  <c r="F345" i="1"/>
  <c r="E345" i="1"/>
  <c r="J196" i="1"/>
  <c r="J204" i="1"/>
  <c r="J212" i="1"/>
  <c r="J220" i="1"/>
  <c r="J228" i="1"/>
  <c r="K236" i="1"/>
  <c r="K245" i="1"/>
  <c r="C245" i="1"/>
  <c r="D245" i="1" s="1"/>
  <c r="G245" i="1"/>
  <c r="H246" i="1"/>
  <c r="L246" i="1"/>
  <c r="E247" i="1"/>
  <c r="I247" i="1"/>
  <c r="L247" i="1"/>
  <c r="K261" i="1"/>
  <c r="C261" i="1"/>
  <c r="D261" i="1" s="1"/>
  <c r="G261" i="1"/>
  <c r="H262" i="1"/>
  <c r="L262" i="1"/>
  <c r="E263" i="1"/>
  <c r="I263" i="1"/>
  <c r="L263" i="1"/>
  <c r="K277" i="1"/>
  <c r="C277" i="1"/>
  <c r="D277" i="1" s="1"/>
  <c r="G277" i="1"/>
  <c r="H278" i="1"/>
  <c r="L278" i="1"/>
  <c r="E279" i="1"/>
  <c r="I279" i="1"/>
  <c r="H279" i="1"/>
  <c r="I283" i="1"/>
  <c r="E283" i="1"/>
  <c r="L283" i="1"/>
  <c r="K285" i="1"/>
  <c r="C285" i="1"/>
  <c r="D285" i="1" s="1"/>
  <c r="G285" i="1"/>
  <c r="F285" i="1"/>
  <c r="E286" i="1"/>
  <c r="F295" i="1"/>
  <c r="F299" i="1"/>
  <c r="H328" i="1"/>
  <c r="H336" i="1"/>
  <c r="G345" i="1"/>
  <c r="I138" i="1"/>
  <c r="E142" i="1"/>
  <c r="I146" i="1"/>
  <c r="E150" i="1"/>
  <c r="I154" i="1"/>
  <c r="E158" i="1"/>
  <c r="G160" i="1"/>
  <c r="I162" i="1"/>
  <c r="E166" i="1"/>
  <c r="G168" i="1"/>
  <c r="I170" i="1"/>
  <c r="E174" i="1"/>
  <c r="G176" i="1"/>
  <c r="I178" i="1"/>
  <c r="H181" i="1"/>
  <c r="E182" i="1"/>
  <c r="G184" i="1"/>
  <c r="I186" i="1"/>
  <c r="H189" i="1"/>
  <c r="E190" i="1"/>
  <c r="G192" i="1"/>
  <c r="L193" i="1"/>
  <c r="I194" i="1"/>
  <c r="C196" i="1"/>
  <c r="D196" i="1" s="1"/>
  <c r="K196" i="1"/>
  <c r="H197" i="1"/>
  <c r="E198" i="1"/>
  <c r="G200" i="1"/>
  <c r="L201" i="1"/>
  <c r="I202" i="1"/>
  <c r="C204" i="1"/>
  <c r="D204" i="1" s="1"/>
  <c r="K204" i="1"/>
  <c r="H205" i="1"/>
  <c r="E206" i="1"/>
  <c r="G208" i="1"/>
  <c r="L209" i="1"/>
  <c r="I210" i="1"/>
  <c r="C212" i="1"/>
  <c r="D212" i="1" s="1"/>
  <c r="K212" i="1"/>
  <c r="H213" i="1"/>
  <c r="E214" i="1"/>
  <c r="G216" i="1"/>
  <c r="L217" i="1"/>
  <c r="I218" i="1"/>
  <c r="C220" i="1"/>
  <c r="D220" i="1" s="1"/>
  <c r="K220" i="1"/>
  <c r="H221" i="1"/>
  <c r="E222" i="1"/>
  <c r="G224" i="1"/>
  <c r="L225" i="1"/>
  <c r="I226" i="1"/>
  <c r="C228" i="1"/>
  <c r="D228" i="1" s="1"/>
  <c r="K228" i="1"/>
  <c r="H229" i="1"/>
  <c r="E230" i="1"/>
  <c r="G232" i="1"/>
  <c r="L233" i="1"/>
  <c r="I234" i="1"/>
  <c r="C236" i="1"/>
  <c r="D236" i="1" s="1"/>
  <c r="L236" i="1"/>
  <c r="J237" i="1"/>
  <c r="I238" i="1"/>
  <c r="H239" i="1"/>
  <c r="F241" i="1"/>
  <c r="F242" i="1"/>
  <c r="F243" i="1"/>
  <c r="C246" i="1"/>
  <c r="D246" i="1" s="1"/>
  <c r="C247" i="1"/>
  <c r="D247" i="1" s="1"/>
  <c r="I253" i="1"/>
  <c r="I254" i="1"/>
  <c r="H255" i="1"/>
  <c r="F257" i="1"/>
  <c r="F258" i="1"/>
  <c r="F259" i="1"/>
  <c r="C262" i="1"/>
  <c r="D262" i="1" s="1"/>
  <c r="C263" i="1"/>
  <c r="D263" i="1" s="1"/>
  <c r="I269" i="1"/>
  <c r="I270" i="1"/>
  <c r="H271" i="1"/>
  <c r="F273" i="1"/>
  <c r="F274" i="1"/>
  <c r="F275" i="1"/>
  <c r="C278" i="1"/>
  <c r="D278" i="1" s="1"/>
  <c r="C279" i="1"/>
  <c r="D279" i="1" s="1"/>
  <c r="L282" i="1"/>
  <c r="H282" i="1"/>
  <c r="G282" i="1"/>
  <c r="C283" i="1"/>
  <c r="D283" i="1" s="1"/>
  <c r="F286" i="1"/>
  <c r="J293" i="1"/>
  <c r="J295" i="1"/>
  <c r="J299" i="1"/>
  <c r="G319" i="1"/>
  <c r="E319" i="1"/>
  <c r="L319" i="1"/>
  <c r="K319" i="1"/>
  <c r="C319" i="1"/>
  <c r="D319" i="1" s="1"/>
  <c r="I319" i="1"/>
  <c r="H319" i="1"/>
  <c r="H329" i="1"/>
  <c r="L329" i="1"/>
  <c r="C329" i="1"/>
  <c r="D329" i="1" s="1"/>
  <c r="K329" i="1"/>
  <c r="J329" i="1"/>
  <c r="I329" i="1"/>
  <c r="F329" i="1"/>
  <c r="E329" i="1"/>
  <c r="H337" i="1"/>
  <c r="L337" i="1"/>
  <c r="I337" i="1"/>
  <c r="F337" i="1"/>
  <c r="E337" i="1"/>
  <c r="C337" i="1"/>
  <c r="D337" i="1" s="1"/>
  <c r="K337" i="1"/>
  <c r="J337" i="1"/>
  <c r="E346" i="1"/>
  <c r="I346" i="1"/>
  <c r="C346" i="1"/>
  <c r="D346" i="1" s="1"/>
  <c r="K346" i="1"/>
  <c r="J346" i="1"/>
  <c r="H346" i="1"/>
  <c r="F346" i="1"/>
  <c r="H160" i="1"/>
  <c r="H168" i="1"/>
  <c r="H176" i="1"/>
  <c r="I181" i="1"/>
  <c r="H184" i="1"/>
  <c r="I189" i="1"/>
  <c r="H192" i="1"/>
  <c r="E193" i="1"/>
  <c r="L196" i="1"/>
  <c r="I197" i="1"/>
  <c r="H200" i="1"/>
  <c r="E201" i="1"/>
  <c r="L204" i="1"/>
  <c r="I205" i="1"/>
  <c r="H208" i="1"/>
  <c r="E209" i="1"/>
  <c r="L212" i="1"/>
  <c r="I213" i="1"/>
  <c r="H216" i="1"/>
  <c r="E217" i="1"/>
  <c r="L220" i="1"/>
  <c r="I221" i="1"/>
  <c r="H224" i="1"/>
  <c r="E225" i="1"/>
  <c r="L228" i="1"/>
  <c r="I229" i="1"/>
  <c r="H232" i="1"/>
  <c r="E233" i="1"/>
  <c r="K237" i="1"/>
  <c r="H241" i="1"/>
  <c r="G242" i="1"/>
  <c r="G243" i="1"/>
  <c r="E245" i="1"/>
  <c r="E246" i="1"/>
  <c r="G249" i="1"/>
  <c r="K249" i="1"/>
  <c r="C249" i="1"/>
  <c r="D249" i="1" s="1"/>
  <c r="L250" i="1"/>
  <c r="H250" i="1"/>
  <c r="I251" i="1"/>
  <c r="E251" i="1"/>
  <c r="L251" i="1"/>
  <c r="H257" i="1"/>
  <c r="G258" i="1"/>
  <c r="G259" i="1"/>
  <c r="E261" i="1"/>
  <c r="E262" i="1"/>
  <c r="G265" i="1"/>
  <c r="K265" i="1"/>
  <c r="C265" i="1"/>
  <c r="D265" i="1" s="1"/>
  <c r="L266" i="1"/>
  <c r="H266" i="1"/>
  <c r="I267" i="1"/>
  <c r="E267" i="1"/>
  <c r="L267" i="1"/>
  <c r="H273" i="1"/>
  <c r="G274" i="1"/>
  <c r="G275" i="1"/>
  <c r="E277" i="1"/>
  <c r="E278" i="1"/>
  <c r="C282" i="1"/>
  <c r="D282" i="1" s="1"/>
  <c r="F283" i="1"/>
  <c r="E285" i="1"/>
  <c r="G286" i="1"/>
  <c r="K291" i="1"/>
  <c r="C291" i="1"/>
  <c r="D291" i="1" s="1"/>
  <c r="I291" i="1"/>
  <c r="G291" i="1"/>
  <c r="E291" i="1"/>
  <c r="L291" i="1"/>
  <c r="L293" i="1"/>
  <c r="G303" i="1"/>
  <c r="E303" i="1"/>
  <c r="L303" i="1"/>
  <c r="K303" i="1"/>
  <c r="C303" i="1"/>
  <c r="D303" i="1" s="1"/>
  <c r="I303" i="1"/>
  <c r="H303" i="1"/>
  <c r="F319" i="1"/>
  <c r="G329" i="1"/>
  <c r="G337" i="1"/>
  <c r="G346" i="1"/>
  <c r="J181" i="1"/>
  <c r="J189" i="1"/>
  <c r="F193" i="1"/>
  <c r="E196" i="1"/>
  <c r="J197" i="1"/>
  <c r="F201" i="1"/>
  <c r="E204" i="1"/>
  <c r="J205" i="1"/>
  <c r="F209" i="1"/>
  <c r="E212" i="1"/>
  <c r="J213" i="1"/>
  <c r="F217" i="1"/>
  <c r="E220" i="1"/>
  <c r="J221" i="1"/>
  <c r="F225" i="1"/>
  <c r="E228" i="1"/>
  <c r="J229" i="1"/>
  <c r="F233" i="1"/>
  <c r="E236" i="1"/>
  <c r="F245" i="1"/>
  <c r="F246" i="1"/>
  <c r="F247" i="1"/>
  <c r="F261" i="1"/>
  <c r="F262" i="1"/>
  <c r="F263" i="1"/>
  <c r="F277" i="1"/>
  <c r="I286" i="1"/>
  <c r="K307" i="1"/>
  <c r="C307" i="1"/>
  <c r="D307" i="1" s="1"/>
  <c r="I307" i="1"/>
  <c r="H307" i="1"/>
  <c r="G307" i="1"/>
  <c r="E307" i="1"/>
  <c r="L307" i="1"/>
  <c r="E330" i="1"/>
  <c r="I330" i="1"/>
  <c r="C330" i="1"/>
  <c r="D330" i="1" s="1"/>
  <c r="K330" i="1"/>
  <c r="J330" i="1"/>
  <c r="H330" i="1"/>
  <c r="F330" i="1"/>
  <c r="E338" i="1"/>
  <c r="I338" i="1"/>
  <c r="H338" i="1"/>
  <c r="F338" i="1"/>
  <c r="C338" i="1"/>
  <c r="D338" i="1" s="1"/>
  <c r="K338" i="1"/>
  <c r="J338" i="1"/>
  <c r="C181" i="1"/>
  <c r="D181" i="1" s="1"/>
  <c r="C189" i="1"/>
  <c r="D189" i="1" s="1"/>
  <c r="C197" i="1"/>
  <c r="D197" i="1" s="1"/>
  <c r="C205" i="1"/>
  <c r="D205" i="1" s="1"/>
  <c r="C213" i="1"/>
  <c r="D213" i="1" s="1"/>
  <c r="C221" i="1"/>
  <c r="D221" i="1" s="1"/>
  <c r="C229" i="1"/>
  <c r="D229" i="1" s="1"/>
  <c r="F236" i="1"/>
  <c r="H238" i="1"/>
  <c r="L238" i="1"/>
  <c r="E239" i="1"/>
  <c r="I239" i="1"/>
  <c r="L239" i="1"/>
  <c r="H245" i="1"/>
  <c r="G246" i="1"/>
  <c r="G247" i="1"/>
  <c r="K253" i="1"/>
  <c r="C253" i="1"/>
  <c r="D253" i="1" s="1"/>
  <c r="G253" i="1"/>
  <c r="H254" i="1"/>
  <c r="L254" i="1"/>
  <c r="E255" i="1"/>
  <c r="I255" i="1"/>
  <c r="L255" i="1"/>
  <c r="H261" i="1"/>
  <c r="G262" i="1"/>
  <c r="G263" i="1"/>
  <c r="K269" i="1"/>
  <c r="C269" i="1"/>
  <c r="D269" i="1" s="1"/>
  <c r="G269" i="1"/>
  <c r="H270" i="1"/>
  <c r="L270" i="1"/>
  <c r="E271" i="1"/>
  <c r="I271" i="1"/>
  <c r="L271" i="1"/>
  <c r="H277" i="1"/>
  <c r="G278" i="1"/>
  <c r="G279" i="1"/>
  <c r="H283" i="1"/>
  <c r="I285" i="1"/>
  <c r="J286" i="1"/>
  <c r="F307" i="1"/>
  <c r="G330" i="1"/>
  <c r="G338" i="1"/>
  <c r="K352" i="1"/>
  <c r="C352" i="1"/>
  <c r="D352" i="1" s="1"/>
  <c r="G352" i="1"/>
  <c r="I352" i="1"/>
  <c r="H352" i="1"/>
  <c r="F352" i="1"/>
  <c r="E352" i="1"/>
  <c r="L352" i="1"/>
  <c r="J352" i="1"/>
  <c r="J281" i="1"/>
  <c r="J289" i="1"/>
  <c r="G290" i="1"/>
  <c r="C294" i="1"/>
  <c r="D294" i="1" s="1"/>
  <c r="K294" i="1"/>
  <c r="J297" i="1"/>
  <c r="G298" i="1"/>
  <c r="F301" i="1"/>
  <c r="C302" i="1"/>
  <c r="D302" i="1" s="1"/>
  <c r="K302" i="1"/>
  <c r="J305" i="1"/>
  <c r="G306" i="1"/>
  <c r="F309" i="1"/>
  <c r="C310" i="1"/>
  <c r="D310" i="1" s="1"/>
  <c r="K310" i="1"/>
  <c r="J313" i="1"/>
  <c r="G314" i="1"/>
  <c r="F317" i="1"/>
  <c r="C318" i="1"/>
  <c r="D318" i="1" s="1"/>
  <c r="K318" i="1"/>
  <c r="K321" i="1"/>
  <c r="H324" i="1"/>
  <c r="G325" i="1"/>
  <c r="G326" i="1"/>
  <c r="G332" i="1"/>
  <c r="K332" i="1"/>
  <c r="C332" i="1"/>
  <c r="D332" i="1" s="1"/>
  <c r="L333" i="1"/>
  <c r="H333" i="1"/>
  <c r="I334" i="1"/>
  <c r="E334" i="1"/>
  <c r="L334" i="1"/>
  <c r="H340" i="1"/>
  <c r="G341" i="1"/>
  <c r="G342" i="1"/>
  <c r="G348" i="1"/>
  <c r="K348" i="1"/>
  <c r="C348" i="1"/>
  <c r="D348" i="1" s="1"/>
  <c r="L349" i="1"/>
  <c r="H349" i="1"/>
  <c r="I350" i="1"/>
  <c r="E350" i="1"/>
  <c r="L350" i="1"/>
  <c r="H356" i="1"/>
  <c r="G357" i="1"/>
  <c r="E360" i="1"/>
  <c r="E361" i="1"/>
  <c r="G364" i="1"/>
  <c r="K364" i="1"/>
  <c r="C364" i="1"/>
  <c r="D364" i="1" s="1"/>
  <c r="L365" i="1"/>
  <c r="H365" i="1"/>
  <c r="I366" i="1"/>
  <c r="E366" i="1"/>
  <c r="L366" i="1"/>
  <c r="J368" i="1"/>
  <c r="J369" i="1"/>
  <c r="J370" i="1"/>
  <c r="H372" i="1"/>
  <c r="E376" i="1"/>
  <c r="E377" i="1"/>
  <c r="G380" i="1"/>
  <c r="K380" i="1"/>
  <c r="C380" i="1"/>
  <c r="D380" i="1" s="1"/>
  <c r="L381" i="1"/>
  <c r="H381" i="1"/>
  <c r="I382" i="1"/>
  <c r="E382" i="1"/>
  <c r="L382" i="1"/>
  <c r="J384" i="1"/>
  <c r="J385" i="1"/>
  <c r="J386" i="1"/>
  <c r="E392" i="1"/>
  <c r="E393" i="1"/>
  <c r="E400" i="1"/>
  <c r="K400" i="1"/>
  <c r="C400" i="1"/>
  <c r="D400" i="1" s="1"/>
  <c r="I400" i="1"/>
  <c r="G400" i="1"/>
  <c r="F240" i="1"/>
  <c r="J244" i="1"/>
  <c r="F248" i="1"/>
  <c r="J252" i="1"/>
  <c r="F256" i="1"/>
  <c r="J260" i="1"/>
  <c r="F264" i="1"/>
  <c r="J268" i="1"/>
  <c r="F272" i="1"/>
  <c r="J276" i="1"/>
  <c r="C281" i="1"/>
  <c r="D281" i="1" s="1"/>
  <c r="K281" i="1"/>
  <c r="J284" i="1"/>
  <c r="C289" i="1"/>
  <c r="D289" i="1" s="1"/>
  <c r="K289" i="1"/>
  <c r="H290" i="1"/>
  <c r="J292" i="1"/>
  <c r="L294" i="1"/>
  <c r="C297" i="1"/>
  <c r="D297" i="1" s="1"/>
  <c r="K297" i="1"/>
  <c r="H298" i="1"/>
  <c r="J300" i="1"/>
  <c r="G301" i="1"/>
  <c r="L302" i="1"/>
  <c r="C305" i="1"/>
  <c r="D305" i="1" s="1"/>
  <c r="K305" i="1"/>
  <c r="H306" i="1"/>
  <c r="J308" i="1"/>
  <c r="G309" i="1"/>
  <c r="L310" i="1"/>
  <c r="C313" i="1"/>
  <c r="D313" i="1" s="1"/>
  <c r="K313" i="1"/>
  <c r="H314" i="1"/>
  <c r="J316" i="1"/>
  <c r="G317" i="1"/>
  <c r="L318" i="1"/>
  <c r="C321" i="1"/>
  <c r="D321" i="1" s="1"/>
  <c r="K322" i="1"/>
  <c r="I324" i="1"/>
  <c r="C333" i="1"/>
  <c r="D333" i="1" s="1"/>
  <c r="C334" i="1"/>
  <c r="D334" i="1" s="1"/>
  <c r="C349" i="1"/>
  <c r="D349" i="1" s="1"/>
  <c r="C350" i="1"/>
  <c r="D350" i="1" s="1"/>
  <c r="F360" i="1"/>
  <c r="F361" i="1"/>
  <c r="F362" i="1"/>
  <c r="C365" i="1"/>
  <c r="D365" i="1" s="1"/>
  <c r="C366" i="1"/>
  <c r="D366" i="1" s="1"/>
  <c r="F376" i="1"/>
  <c r="F377" i="1"/>
  <c r="F378" i="1"/>
  <c r="C381" i="1"/>
  <c r="D381" i="1" s="1"/>
  <c r="C382" i="1"/>
  <c r="D382" i="1" s="1"/>
  <c r="F392" i="1"/>
  <c r="F393" i="1"/>
  <c r="E408" i="1"/>
  <c r="K408" i="1"/>
  <c r="C408" i="1"/>
  <c r="D408" i="1" s="1"/>
  <c r="I408" i="1"/>
  <c r="H408" i="1"/>
  <c r="G408" i="1"/>
  <c r="J412" i="1"/>
  <c r="I412" i="1"/>
  <c r="G412" i="1"/>
  <c r="E412" i="1"/>
  <c r="L412" i="1"/>
  <c r="K412" i="1"/>
  <c r="C412" i="1"/>
  <c r="D412" i="1" s="1"/>
  <c r="K368" i="1"/>
  <c r="C368" i="1"/>
  <c r="D368" i="1" s="1"/>
  <c r="G368" i="1"/>
  <c r="H369" i="1"/>
  <c r="L369" i="1"/>
  <c r="E370" i="1"/>
  <c r="I370" i="1"/>
  <c r="L370" i="1"/>
  <c r="K384" i="1"/>
  <c r="C384" i="1"/>
  <c r="D384" i="1" s="1"/>
  <c r="G384" i="1"/>
  <c r="H385" i="1"/>
  <c r="L385" i="1"/>
  <c r="E386" i="1"/>
  <c r="I386" i="1"/>
  <c r="L386" i="1"/>
  <c r="K398" i="1"/>
  <c r="C398" i="1"/>
  <c r="D398" i="1" s="1"/>
  <c r="I398" i="1"/>
  <c r="G398" i="1"/>
  <c r="E398" i="1"/>
  <c r="I404" i="1"/>
  <c r="G404" i="1"/>
  <c r="E404" i="1"/>
  <c r="L404" i="1"/>
  <c r="K404" i="1"/>
  <c r="C404" i="1"/>
  <c r="D404" i="1" s="1"/>
  <c r="L414" i="1"/>
  <c r="K414" i="1"/>
  <c r="C414" i="1"/>
  <c r="D414" i="1" s="1"/>
  <c r="I414" i="1"/>
  <c r="G414" i="1"/>
  <c r="F414" i="1"/>
  <c r="E414" i="1"/>
  <c r="E430" i="1"/>
  <c r="L430" i="1"/>
  <c r="C430" i="1"/>
  <c r="D430" i="1" s="1"/>
  <c r="J430" i="1"/>
  <c r="I430" i="1"/>
  <c r="H430" i="1"/>
  <c r="G430" i="1"/>
  <c r="F430" i="1"/>
  <c r="J290" i="1"/>
  <c r="F294" i="1"/>
  <c r="J298" i="1"/>
  <c r="I301" i="1"/>
  <c r="F302" i="1"/>
  <c r="J306" i="1"/>
  <c r="I309" i="1"/>
  <c r="F310" i="1"/>
  <c r="J314" i="1"/>
  <c r="I317" i="1"/>
  <c r="F318" i="1"/>
  <c r="I360" i="1"/>
  <c r="I361" i="1"/>
  <c r="H362" i="1"/>
  <c r="C369" i="1"/>
  <c r="D369" i="1" s="1"/>
  <c r="C370" i="1"/>
  <c r="D370" i="1" s="1"/>
  <c r="I376" i="1"/>
  <c r="I377" i="1"/>
  <c r="H378" i="1"/>
  <c r="C385" i="1"/>
  <c r="D385" i="1" s="1"/>
  <c r="C386" i="1"/>
  <c r="D386" i="1" s="1"/>
  <c r="I392" i="1"/>
  <c r="I393" i="1"/>
  <c r="F404" i="1"/>
  <c r="H414" i="1"/>
  <c r="K430" i="1"/>
  <c r="J301" i="1"/>
  <c r="J309" i="1"/>
  <c r="G310" i="1"/>
  <c r="J317" i="1"/>
  <c r="G318" i="1"/>
  <c r="G324" i="1"/>
  <c r="K324" i="1"/>
  <c r="C324" i="1"/>
  <c r="D324" i="1" s="1"/>
  <c r="L325" i="1"/>
  <c r="H325" i="1"/>
  <c r="I326" i="1"/>
  <c r="E326" i="1"/>
  <c r="L326" i="1"/>
  <c r="H332" i="1"/>
  <c r="G340" i="1"/>
  <c r="K340" i="1"/>
  <c r="C340" i="1"/>
  <c r="D340" i="1" s="1"/>
  <c r="L341" i="1"/>
  <c r="H341" i="1"/>
  <c r="I342" i="1"/>
  <c r="E342" i="1"/>
  <c r="L342" i="1"/>
  <c r="H348" i="1"/>
  <c r="G349" i="1"/>
  <c r="G356" i="1"/>
  <c r="K356" i="1"/>
  <c r="C356" i="1"/>
  <c r="D356" i="1" s="1"/>
  <c r="L357" i="1"/>
  <c r="H357" i="1"/>
  <c r="I358" i="1"/>
  <c r="E358" i="1"/>
  <c r="L358" i="1"/>
  <c r="J360" i="1"/>
  <c r="J361" i="1"/>
  <c r="J362" i="1"/>
  <c r="H364" i="1"/>
  <c r="G365" i="1"/>
  <c r="G366" i="1"/>
  <c r="E368" i="1"/>
  <c r="E369" i="1"/>
  <c r="G372" i="1"/>
  <c r="K372" i="1"/>
  <c r="C372" i="1"/>
  <c r="D372" i="1" s="1"/>
  <c r="L373" i="1"/>
  <c r="H373" i="1"/>
  <c r="I374" i="1"/>
  <c r="E374" i="1"/>
  <c r="L374" i="1"/>
  <c r="J376" i="1"/>
  <c r="J377" i="1"/>
  <c r="J378" i="1"/>
  <c r="H380" i="1"/>
  <c r="G381" i="1"/>
  <c r="G382" i="1"/>
  <c r="E384" i="1"/>
  <c r="E385" i="1"/>
  <c r="G388" i="1"/>
  <c r="K388" i="1"/>
  <c r="C388" i="1"/>
  <c r="D388" i="1" s="1"/>
  <c r="L389" i="1"/>
  <c r="H389" i="1"/>
  <c r="I390" i="1"/>
  <c r="E390" i="1"/>
  <c r="L390" i="1"/>
  <c r="J392" i="1"/>
  <c r="F398" i="1"/>
  <c r="J400" i="1"/>
  <c r="H404" i="1"/>
  <c r="K406" i="1"/>
  <c r="C406" i="1"/>
  <c r="D406" i="1" s="1"/>
  <c r="I406" i="1"/>
  <c r="G406" i="1"/>
  <c r="F406" i="1"/>
  <c r="E406" i="1"/>
  <c r="J408" i="1"/>
  <c r="J414" i="1"/>
  <c r="L422" i="1"/>
  <c r="K422" i="1"/>
  <c r="C422" i="1"/>
  <c r="D422" i="1" s="1"/>
  <c r="I422" i="1"/>
  <c r="H422" i="1"/>
  <c r="G422" i="1"/>
  <c r="F422" i="1"/>
  <c r="E422" i="1"/>
  <c r="L290" i="1"/>
  <c r="H294" i="1"/>
  <c r="L298" i="1"/>
  <c r="C301" i="1"/>
  <c r="D301" i="1" s="1"/>
  <c r="K301" i="1"/>
  <c r="H302" i="1"/>
  <c r="C309" i="1"/>
  <c r="D309" i="1" s="1"/>
  <c r="K309" i="1"/>
  <c r="H310" i="1"/>
  <c r="C317" i="1"/>
  <c r="D317" i="1" s="1"/>
  <c r="H318" i="1"/>
  <c r="H321" i="1"/>
  <c r="F322" i="1"/>
  <c r="C325" i="1"/>
  <c r="D325" i="1" s="1"/>
  <c r="C326" i="1"/>
  <c r="D326" i="1" s="1"/>
  <c r="I332" i="1"/>
  <c r="I333" i="1"/>
  <c r="H334" i="1"/>
  <c r="C341" i="1"/>
  <c r="D341" i="1" s="1"/>
  <c r="C342" i="1"/>
  <c r="D342" i="1" s="1"/>
  <c r="I348" i="1"/>
  <c r="I349" i="1"/>
  <c r="H350" i="1"/>
  <c r="C357" i="1"/>
  <c r="D357" i="1" s="1"/>
  <c r="C358" i="1"/>
  <c r="D358" i="1" s="1"/>
  <c r="I364" i="1"/>
  <c r="I365" i="1"/>
  <c r="H366" i="1"/>
  <c r="F368" i="1"/>
  <c r="F369" i="1"/>
  <c r="F370" i="1"/>
  <c r="C373" i="1"/>
  <c r="D373" i="1" s="1"/>
  <c r="C374" i="1"/>
  <c r="D374" i="1" s="1"/>
  <c r="I380" i="1"/>
  <c r="I381" i="1"/>
  <c r="H382" i="1"/>
  <c r="F384" i="1"/>
  <c r="F385" i="1"/>
  <c r="F386" i="1"/>
  <c r="C389" i="1"/>
  <c r="D389" i="1" s="1"/>
  <c r="C390" i="1"/>
  <c r="D390" i="1" s="1"/>
  <c r="G394" i="1"/>
  <c r="E394" i="1"/>
  <c r="I394" i="1"/>
  <c r="I396" i="1"/>
  <c r="G396" i="1"/>
  <c r="K396" i="1"/>
  <c r="C396" i="1"/>
  <c r="D396" i="1" s="1"/>
  <c r="H398" i="1"/>
  <c r="L400" i="1"/>
  <c r="J404" i="1"/>
  <c r="L408" i="1"/>
  <c r="F416" i="1"/>
  <c r="E416" i="1"/>
  <c r="K416" i="1"/>
  <c r="C416" i="1"/>
  <c r="D416" i="1" s="1"/>
  <c r="I416" i="1"/>
  <c r="H416" i="1"/>
  <c r="G416" i="1"/>
  <c r="J422" i="1"/>
  <c r="K360" i="1"/>
  <c r="C360" i="1"/>
  <c r="D360" i="1" s="1"/>
  <c r="G360" i="1"/>
  <c r="H361" i="1"/>
  <c r="L361" i="1"/>
  <c r="E362" i="1"/>
  <c r="I362" i="1"/>
  <c r="L362" i="1"/>
  <c r="H368" i="1"/>
  <c r="G369" i="1"/>
  <c r="G370" i="1"/>
  <c r="K376" i="1"/>
  <c r="C376" i="1"/>
  <c r="D376" i="1" s="1"/>
  <c r="G376" i="1"/>
  <c r="H377" i="1"/>
  <c r="L377" i="1"/>
  <c r="E378" i="1"/>
  <c r="I378" i="1"/>
  <c r="L378" i="1"/>
  <c r="H384" i="1"/>
  <c r="G385" i="1"/>
  <c r="G386" i="1"/>
  <c r="K392" i="1"/>
  <c r="C392" i="1"/>
  <c r="D392" i="1" s="1"/>
  <c r="G392" i="1"/>
  <c r="J393" i="1"/>
  <c r="H393" i="1"/>
  <c r="L393" i="1"/>
  <c r="J398" i="1"/>
  <c r="F324" i="1"/>
  <c r="C361" i="1"/>
  <c r="D361" i="1" s="1"/>
  <c r="C362" i="1"/>
  <c r="D362" i="1" s="1"/>
  <c r="I368" i="1"/>
  <c r="I369" i="1"/>
  <c r="H370" i="1"/>
  <c r="C377" i="1"/>
  <c r="D377" i="1" s="1"/>
  <c r="C378" i="1"/>
  <c r="D378" i="1" s="1"/>
  <c r="I384" i="1"/>
  <c r="I385" i="1"/>
  <c r="H386" i="1"/>
  <c r="C393" i="1"/>
  <c r="D393" i="1" s="1"/>
  <c r="L398" i="1"/>
  <c r="F323" i="1"/>
  <c r="J327" i="1"/>
  <c r="F331" i="1"/>
  <c r="J335" i="1"/>
  <c r="F339" i="1"/>
  <c r="J343" i="1"/>
  <c r="F347" i="1"/>
  <c r="J351" i="1"/>
  <c r="F355" i="1"/>
  <c r="J359" i="1"/>
  <c r="F363" i="1"/>
  <c r="J367" i="1"/>
  <c r="F371" i="1"/>
  <c r="J375" i="1"/>
  <c r="F379" i="1"/>
  <c r="J383" i="1"/>
  <c r="F387" i="1"/>
  <c r="J391" i="1"/>
  <c r="F395" i="1"/>
  <c r="H397" i="1"/>
  <c r="J399" i="1"/>
  <c r="L401" i="1"/>
  <c r="I402" i="1"/>
  <c r="F403" i="1"/>
  <c r="H405" i="1"/>
  <c r="J407" i="1"/>
  <c r="L409" i="1"/>
  <c r="I410" i="1"/>
  <c r="F411" i="1"/>
  <c r="H413" i="1"/>
  <c r="J415" i="1"/>
  <c r="L417" i="1"/>
  <c r="I418" i="1"/>
  <c r="F419" i="1"/>
  <c r="C420" i="1"/>
  <c r="D420" i="1" s="1"/>
  <c r="K420" i="1"/>
  <c r="H421" i="1"/>
  <c r="J423" i="1"/>
  <c r="G424" i="1"/>
  <c r="L425" i="1"/>
  <c r="I426" i="1"/>
  <c r="F427" i="1"/>
  <c r="C428" i="1"/>
  <c r="D428" i="1" s="1"/>
  <c r="K428" i="1"/>
  <c r="H429" i="1"/>
  <c r="J432" i="1"/>
  <c r="H433" i="1"/>
  <c r="K436" i="1"/>
  <c r="C436" i="1"/>
  <c r="D436" i="1" s="1"/>
  <c r="L436" i="1"/>
  <c r="J437" i="1"/>
  <c r="H438" i="1"/>
  <c r="E440" i="1"/>
  <c r="E441" i="1"/>
  <c r="G444" i="1"/>
  <c r="K444" i="1"/>
  <c r="C444" i="1"/>
  <c r="D444" i="1" s="1"/>
  <c r="L445" i="1"/>
  <c r="H445" i="1"/>
  <c r="I446" i="1"/>
  <c r="E446" i="1"/>
  <c r="L446" i="1"/>
  <c r="I448" i="1"/>
  <c r="I449" i="1"/>
  <c r="H450" i="1"/>
  <c r="F452" i="1"/>
  <c r="F453" i="1"/>
  <c r="F454" i="1"/>
  <c r="E456" i="1"/>
  <c r="F457" i="1"/>
  <c r="C461" i="1"/>
  <c r="D461" i="1" s="1"/>
  <c r="E464" i="1"/>
  <c r="H468" i="1"/>
  <c r="G468" i="1"/>
  <c r="L468" i="1"/>
  <c r="K468" i="1"/>
  <c r="C468" i="1"/>
  <c r="D468" i="1" s="1"/>
  <c r="G469" i="1"/>
  <c r="I472" i="1"/>
  <c r="F476" i="1"/>
  <c r="I484" i="1"/>
  <c r="C489" i="1"/>
  <c r="D489" i="1" s="1"/>
  <c r="J402" i="1"/>
  <c r="J410" i="1"/>
  <c r="J418" i="1"/>
  <c r="L420" i="1"/>
  <c r="I421" i="1"/>
  <c r="H424" i="1"/>
  <c r="E425" i="1"/>
  <c r="J426" i="1"/>
  <c r="L428" i="1"/>
  <c r="I429" i="1"/>
  <c r="K432" i="1"/>
  <c r="I433" i="1"/>
  <c r="E435" i="1"/>
  <c r="K437" i="1"/>
  <c r="J438" i="1"/>
  <c r="F440" i="1"/>
  <c r="F441" i="1"/>
  <c r="F442" i="1"/>
  <c r="J448" i="1"/>
  <c r="J449" i="1"/>
  <c r="J450" i="1"/>
  <c r="H452" i="1"/>
  <c r="G453" i="1"/>
  <c r="G454" i="1"/>
  <c r="F456" i="1"/>
  <c r="G457" i="1"/>
  <c r="F461" i="1"/>
  <c r="F464" i="1"/>
  <c r="J469" i="1"/>
  <c r="I481" i="1"/>
  <c r="H481" i="1"/>
  <c r="E481" i="1"/>
  <c r="L481" i="1"/>
  <c r="G489" i="1"/>
  <c r="J397" i="1"/>
  <c r="C402" i="1"/>
  <c r="D402" i="1" s="1"/>
  <c r="K402" i="1"/>
  <c r="J405" i="1"/>
  <c r="F409" i="1"/>
  <c r="C410" i="1"/>
  <c r="D410" i="1" s="1"/>
  <c r="K410" i="1"/>
  <c r="J413" i="1"/>
  <c r="F417" i="1"/>
  <c r="C418" i="1"/>
  <c r="D418" i="1" s="1"/>
  <c r="K418" i="1"/>
  <c r="E420" i="1"/>
  <c r="J421" i="1"/>
  <c r="I424" i="1"/>
  <c r="F425" i="1"/>
  <c r="C426" i="1"/>
  <c r="D426" i="1" s="1"/>
  <c r="K426" i="1"/>
  <c r="E428" i="1"/>
  <c r="J429" i="1"/>
  <c r="C432" i="1"/>
  <c r="D432" i="1" s="1"/>
  <c r="L432" i="1"/>
  <c r="J433" i="1"/>
  <c r="G435" i="1"/>
  <c r="H440" i="1"/>
  <c r="I452" i="1"/>
  <c r="I453" i="1"/>
  <c r="H454" i="1"/>
  <c r="H456" i="1"/>
  <c r="J457" i="1"/>
  <c r="H460" i="1"/>
  <c r="G460" i="1"/>
  <c r="L460" i="1"/>
  <c r="K460" i="1"/>
  <c r="C460" i="1"/>
  <c r="D460" i="1" s="1"/>
  <c r="G461" i="1"/>
  <c r="I473" i="1"/>
  <c r="H473" i="1"/>
  <c r="E473" i="1"/>
  <c r="L473" i="1"/>
  <c r="E485" i="1"/>
  <c r="L485" i="1"/>
  <c r="I485" i="1"/>
  <c r="H485" i="1"/>
  <c r="J489" i="1"/>
  <c r="J424" i="1"/>
  <c r="K433" i="1"/>
  <c r="I438" i="1"/>
  <c r="E438" i="1"/>
  <c r="L438" i="1"/>
  <c r="K448" i="1"/>
  <c r="C448" i="1"/>
  <c r="D448" i="1" s="1"/>
  <c r="G448" i="1"/>
  <c r="H449" i="1"/>
  <c r="L449" i="1"/>
  <c r="E450" i="1"/>
  <c r="I450" i="1"/>
  <c r="L450" i="1"/>
  <c r="J452" i="1"/>
  <c r="J453" i="1"/>
  <c r="J454" i="1"/>
  <c r="I456" i="1"/>
  <c r="J461" i="1"/>
  <c r="E477" i="1"/>
  <c r="L477" i="1"/>
  <c r="I477" i="1"/>
  <c r="H477" i="1"/>
  <c r="L488" i="1"/>
  <c r="K488" i="1"/>
  <c r="C488" i="1"/>
  <c r="D488" i="1" s="1"/>
  <c r="I488" i="1"/>
  <c r="H488" i="1"/>
  <c r="G488" i="1"/>
  <c r="L397" i="1"/>
  <c r="H401" i="1"/>
  <c r="E402" i="1"/>
  <c r="L405" i="1"/>
  <c r="H409" i="1"/>
  <c r="E410" i="1"/>
  <c r="L413" i="1"/>
  <c r="H417" i="1"/>
  <c r="E418" i="1"/>
  <c r="G420" i="1"/>
  <c r="L421" i="1"/>
  <c r="C424" i="1"/>
  <c r="D424" i="1" s="1"/>
  <c r="K424" i="1"/>
  <c r="H425" i="1"/>
  <c r="E426" i="1"/>
  <c r="G428" i="1"/>
  <c r="L429" i="1"/>
  <c r="E432" i="1"/>
  <c r="C433" i="1"/>
  <c r="D433" i="1" s="1"/>
  <c r="K434" i="1"/>
  <c r="I435" i="1"/>
  <c r="G436" i="1"/>
  <c r="E437" i="1"/>
  <c r="C438" i="1"/>
  <c r="D438" i="1" s="1"/>
  <c r="H444" i="1"/>
  <c r="G445" i="1"/>
  <c r="C449" i="1"/>
  <c r="D449" i="1" s="1"/>
  <c r="C450" i="1"/>
  <c r="D450" i="1" s="1"/>
  <c r="F458" i="1"/>
  <c r="E458" i="1"/>
  <c r="J458" i="1"/>
  <c r="I458" i="1"/>
  <c r="F460" i="1"/>
  <c r="I465" i="1"/>
  <c r="H465" i="1"/>
  <c r="E465" i="1"/>
  <c r="L465" i="1"/>
  <c r="J468" i="1"/>
  <c r="F473" i="1"/>
  <c r="C477" i="1"/>
  <c r="D477" i="1" s="1"/>
  <c r="L480" i="1"/>
  <c r="K480" i="1"/>
  <c r="C480" i="1"/>
  <c r="D480" i="1" s="1"/>
  <c r="H480" i="1"/>
  <c r="G480" i="1"/>
  <c r="G481" i="1"/>
  <c r="F485" i="1"/>
  <c r="E488" i="1"/>
  <c r="F496" i="1"/>
  <c r="L496" i="1"/>
  <c r="K496" i="1"/>
  <c r="C496" i="1"/>
  <c r="D496" i="1" s="1"/>
  <c r="I496" i="1"/>
  <c r="H496" i="1"/>
  <c r="G496" i="1"/>
  <c r="G452" i="1"/>
  <c r="K452" i="1"/>
  <c r="C452" i="1"/>
  <c r="D452" i="1" s="1"/>
  <c r="L453" i="1"/>
  <c r="H453" i="1"/>
  <c r="I454" i="1"/>
  <c r="E454" i="1"/>
  <c r="L454" i="1"/>
  <c r="I457" i="1"/>
  <c r="H457" i="1"/>
  <c r="L457" i="1"/>
  <c r="E469" i="1"/>
  <c r="L469" i="1"/>
  <c r="I469" i="1"/>
  <c r="H469" i="1"/>
  <c r="L472" i="1"/>
  <c r="K472" i="1"/>
  <c r="C472" i="1"/>
  <c r="D472" i="1" s="1"/>
  <c r="H472" i="1"/>
  <c r="G472" i="1"/>
  <c r="H484" i="1"/>
  <c r="G484" i="1"/>
  <c r="L484" i="1"/>
  <c r="K484" i="1"/>
  <c r="C484" i="1"/>
  <c r="D484" i="1" s="1"/>
  <c r="I420" i="1"/>
  <c r="E424" i="1"/>
  <c r="I428" i="1"/>
  <c r="F433" i="1"/>
  <c r="K435" i="1"/>
  <c r="F438" i="1"/>
  <c r="K440" i="1"/>
  <c r="C440" i="1"/>
  <c r="D440" i="1" s="1"/>
  <c r="G440" i="1"/>
  <c r="H441" i="1"/>
  <c r="L441" i="1"/>
  <c r="E442" i="1"/>
  <c r="I442" i="1"/>
  <c r="L442" i="1"/>
  <c r="F448" i="1"/>
  <c r="F449" i="1"/>
  <c r="F450" i="1"/>
  <c r="C453" i="1"/>
  <c r="D453" i="1" s="1"/>
  <c r="C454" i="1"/>
  <c r="D454" i="1" s="1"/>
  <c r="C457" i="1"/>
  <c r="D457" i="1" s="1"/>
  <c r="J460" i="1"/>
  <c r="C469" i="1"/>
  <c r="D469" i="1" s="1"/>
  <c r="E472" i="1"/>
  <c r="J473" i="1"/>
  <c r="H476" i="1"/>
  <c r="G476" i="1"/>
  <c r="L476" i="1"/>
  <c r="K476" i="1"/>
  <c r="C476" i="1"/>
  <c r="D476" i="1" s="1"/>
  <c r="G477" i="1"/>
  <c r="K481" i="1"/>
  <c r="E484" i="1"/>
  <c r="J485" i="1"/>
  <c r="J488" i="1"/>
  <c r="G433" i="1"/>
  <c r="G438" i="1"/>
  <c r="H448" i="1"/>
  <c r="G449" i="1"/>
  <c r="G450" i="1"/>
  <c r="E452" i="1"/>
  <c r="E453" i="1"/>
  <c r="L456" i="1"/>
  <c r="K456" i="1"/>
  <c r="C456" i="1"/>
  <c r="D456" i="1" s="1"/>
  <c r="G456" i="1"/>
  <c r="E457" i="1"/>
  <c r="E461" i="1"/>
  <c r="L461" i="1"/>
  <c r="I461" i="1"/>
  <c r="H461" i="1"/>
  <c r="L464" i="1"/>
  <c r="K464" i="1"/>
  <c r="C464" i="1"/>
  <c r="D464" i="1" s="1"/>
  <c r="H464" i="1"/>
  <c r="G464" i="1"/>
  <c r="F469" i="1"/>
  <c r="F472" i="1"/>
  <c r="J477" i="1"/>
  <c r="F484" i="1"/>
  <c r="I489" i="1"/>
  <c r="H489" i="1"/>
  <c r="F489" i="1"/>
  <c r="E489" i="1"/>
  <c r="L489" i="1"/>
  <c r="F443" i="1"/>
  <c r="F451" i="1"/>
  <c r="J455" i="1"/>
  <c r="F459" i="1"/>
  <c r="E462" i="1"/>
  <c r="J463" i="1"/>
  <c r="I466" i="1"/>
  <c r="F467" i="1"/>
  <c r="E470" i="1"/>
  <c r="J471" i="1"/>
  <c r="I474" i="1"/>
  <c r="F475" i="1"/>
  <c r="J479" i="1"/>
  <c r="I482" i="1"/>
  <c r="F483" i="1"/>
  <c r="J487" i="1"/>
  <c r="I490" i="1"/>
  <c r="F491" i="1"/>
  <c r="C492" i="1"/>
  <c r="D492" i="1" s="1"/>
  <c r="K492" i="1"/>
  <c r="H493" i="1"/>
  <c r="J495" i="1"/>
  <c r="L497" i="1"/>
  <c r="I498" i="1"/>
  <c r="F499" i="1"/>
  <c r="C500" i="1"/>
  <c r="D500" i="1" s="1"/>
  <c r="K500" i="1"/>
  <c r="H501" i="1"/>
  <c r="J503" i="1"/>
  <c r="G504" i="1"/>
  <c r="L505" i="1"/>
  <c r="I506" i="1"/>
  <c r="F507" i="1"/>
  <c r="C508" i="1"/>
  <c r="D508" i="1" s="1"/>
  <c r="K508" i="1"/>
  <c r="H509" i="1"/>
  <c r="C515" i="1"/>
  <c r="D515" i="1" s="1"/>
  <c r="C516" i="1"/>
  <c r="D516" i="1" s="1"/>
  <c r="I522" i="1"/>
  <c r="I523" i="1"/>
  <c r="H524" i="1"/>
  <c r="C531" i="1"/>
  <c r="D531" i="1" s="1"/>
  <c r="C532" i="1"/>
  <c r="D532" i="1" s="1"/>
  <c r="I538" i="1"/>
  <c r="I539" i="1"/>
  <c r="H540" i="1"/>
  <c r="C547" i="1"/>
  <c r="D547" i="1" s="1"/>
  <c r="C548" i="1"/>
  <c r="D548" i="1" s="1"/>
  <c r="H554" i="1"/>
  <c r="G555" i="1"/>
  <c r="G556" i="1"/>
  <c r="E558" i="1"/>
  <c r="E559" i="1"/>
  <c r="K562" i="1"/>
  <c r="C562" i="1"/>
  <c r="D562" i="1" s="1"/>
  <c r="G562" i="1"/>
  <c r="H563" i="1"/>
  <c r="L563" i="1"/>
  <c r="E564" i="1"/>
  <c r="I564" i="1"/>
  <c r="L564" i="1"/>
  <c r="J566" i="1"/>
  <c r="J567" i="1"/>
  <c r="J568" i="1"/>
  <c r="H570" i="1"/>
  <c r="G571" i="1"/>
  <c r="G572" i="1"/>
  <c r="E574" i="1"/>
  <c r="E575" i="1"/>
  <c r="K578" i="1"/>
  <c r="C578" i="1"/>
  <c r="D578" i="1" s="1"/>
  <c r="G578" i="1"/>
  <c r="H579" i="1"/>
  <c r="L579" i="1"/>
  <c r="E580" i="1"/>
  <c r="I580" i="1"/>
  <c r="L580" i="1"/>
  <c r="C584" i="1"/>
  <c r="D584" i="1" s="1"/>
  <c r="E591" i="1"/>
  <c r="J592" i="1"/>
  <c r="F596" i="1"/>
  <c r="F603" i="1"/>
  <c r="J466" i="1"/>
  <c r="J474" i="1"/>
  <c r="J482" i="1"/>
  <c r="J490" i="1"/>
  <c r="L492" i="1"/>
  <c r="I493" i="1"/>
  <c r="E497" i="1"/>
  <c r="J498" i="1"/>
  <c r="L500" i="1"/>
  <c r="I501" i="1"/>
  <c r="H504" i="1"/>
  <c r="E505" i="1"/>
  <c r="J506" i="1"/>
  <c r="L508" i="1"/>
  <c r="I509" i="1"/>
  <c r="E514" i="1"/>
  <c r="E515" i="1"/>
  <c r="G518" i="1"/>
  <c r="K518" i="1"/>
  <c r="C518" i="1"/>
  <c r="D518" i="1" s="1"/>
  <c r="L519" i="1"/>
  <c r="H519" i="1"/>
  <c r="I520" i="1"/>
  <c r="E520" i="1"/>
  <c r="L520" i="1"/>
  <c r="J522" i="1"/>
  <c r="J523" i="1"/>
  <c r="J524" i="1"/>
  <c r="E530" i="1"/>
  <c r="E531" i="1"/>
  <c r="G534" i="1"/>
  <c r="K534" i="1"/>
  <c r="C534" i="1"/>
  <c r="D534" i="1" s="1"/>
  <c r="L535" i="1"/>
  <c r="H535" i="1"/>
  <c r="I536" i="1"/>
  <c r="E536" i="1"/>
  <c r="L536" i="1"/>
  <c r="J538" i="1"/>
  <c r="J539" i="1"/>
  <c r="J540" i="1"/>
  <c r="E546" i="1"/>
  <c r="E547" i="1"/>
  <c r="G550" i="1"/>
  <c r="K550" i="1"/>
  <c r="C550" i="1"/>
  <c r="D550" i="1" s="1"/>
  <c r="L551" i="1"/>
  <c r="H551" i="1"/>
  <c r="I552" i="1"/>
  <c r="E552" i="1"/>
  <c r="L552" i="1"/>
  <c r="F558" i="1"/>
  <c r="F559" i="1"/>
  <c r="F560" i="1"/>
  <c r="F574" i="1"/>
  <c r="F575" i="1"/>
  <c r="F576" i="1"/>
  <c r="F584" i="1"/>
  <c r="H588" i="1"/>
  <c r="E588" i="1"/>
  <c r="L588" i="1"/>
  <c r="I588" i="1"/>
  <c r="F591" i="1"/>
  <c r="K595" i="1"/>
  <c r="C595" i="1"/>
  <c r="D595" i="1" s="1"/>
  <c r="H595" i="1"/>
  <c r="G595" i="1"/>
  <c r="L595" i="1"/>
  <c r="G596" i="1"/>
  <c r="L600" i="1"/>
  <c r="I600" i="1"/>
  <c r="H600" i="1"/>
  <c r="E600" i="1"/>
  <c r="I603" i="1"/>
  <c r="E492" i="1"/>
  <c r="J493" i="1"/>
  <c r="F497" i="1"/>
  <c r="E500" i="1"/>
  <c r="J501" i="1"/>
  <c r="I504" i="1"/>
  <c r="F505" i="1"/>
  <c r="E508" i="1"/>
  <c r="J509" i="1"/>
  <c r="F514" i="1"/>
  <c r="F515" i="1"/>
  <c r="F516" i="1"/>
  <c r="F530" i="1"/>
  <c r="F531" i="1"/>
  <c r="F532" i="1"/>
  <c r="F546" i="1"/>
  <c r="F547" i="1"/>
  <c r="H558" i="1"/>
  <c r="G559" i="1"/>
  <c r="G560" i="1"/>
  <c r="G566" i="1"/>
  <c r="K566" i="1"/>
  <c r="C566" i="1"/>
  <c r="D566" i="1" s="1"/>
  <c r="L567" i="1"/>
  <c r="H567" i="1"/>
  <c r="I568" i="1"/>
  <c r="E568" i="1"/>
  <c r="L568" i="1"/>
  <c r="H574" i="1"/>
  <c r="G575" i="1"/>
  <c r="G576" i="1"/>
  <c r="G583" i="1"/>
  <c r="L583" i="1"/>
  <c r="K583" i="1"/>
  <c r="C583" i="1"/>
  <c r="D583" i="1" s="1"/>
  <c r="H583" i="1"/>
  <c r="G584" i="1"/>
  <c r="J504" i="1"/>
  <c r="G505" i="1"/>
  <c r="K522" i="1"/>
  <c r="C522" i="1"/>
  <c r="D522" i="1" s="1"/>
  <c r="G522" i="1"/>
  <c r="H523" i="1"/>
  <c r="L523" i="1"/>
  <c r="E524" i="1"/>
  <c r="I524" i="1"/>
  <c r="L524" i="1"/>
  <c r="K538" i="1"/>
  <c r="C538" i="1"/>
  <c r="D538" i="1" s="1"/>
  <c r="G538" i="1"/>
  <c r="H539" i="1"/>
  <c r="L539" i="1"/>
  <c r="E540" i="1"/>
  <c r="I540" i="1"/>
  <c r="L540" i="1"/>
  <c r="H546" i="1"/>
  <c r="I558" i="1"/>
  <c r="I559" i="1"/>
  <c r="H560" i="1"/>
  <c r="I574" i="1"/>
  <c r="I575" i="1"/>
  <c r="H604" i="1"/>
  <c r="E604" i="1"/>
  <c r="L604" i="1"/>
  <c r="I604" i="1"/>
  <c r="J459" i="1"/>
  <c r="E466" i="1"/>
  <c r="J467" i="1"/>
  <c r="E474" i="1"/>
  <c r="J475" i="1"/>
  <c r="E482" i="1"/>
  <c r="J483" i="1"/>
  <c r="E490" i="1"/>
  <c r="J491" i="1"/>
  <c r="G492" i="1"/>
  <c r="L493" i="1"/>
  <c r="H497" i="1"/>
  <c r="E498" i="1"/>
  <c r="J499" i="1"/>
  <c r="G500" i="1"/>
  <c r="L501" i="1"/>
  <c r="C504" i="1"/>
  <c r="D504" i="1" s="1"/>
  <c r="K504" i="1"/>
  <c r="H505" i="1"/>
  <c r="E506" i="1"/>
  <c r="J507" i="1"/>
  <c r="G508" i="1"/>
  <c r="L509" i="1"/>
  <c r="I514" i="1"/>
  <c r="I515" i="1"/>
  <c r="H516" i="1"/>
  <c r="F518" i="1"/>
  <c r="F519" i="1"/>
  <c r="F520" i="1"/>
  <c r="C523" i="1"/>
  <c r="D523" i="1" s="1"/>
  <c r="C524" i="1"/>
  <c r="D524" i="1" s="1"/>
  <c r="I530" i="1"/>
  <c r="I531" i="1"/>
  <c r="H532" i="1"/>
  <c r="C539" i="1"/>
  <c r="D539" i="1" s="1"/>
  <c r="C540" i="1"/>
  <c r="D540" i="1" s="1"/>
  <c r="I546" i="1"/>
  <c r="I547" i="1"/>
  <c r="H548" i="1"/>
  <c r="K554" i="1"/>
  <c r="C554" i="1"/>
  <c r="D554" i="1" s="1"/>
  <c r="G554" i="1"/>
  <c r="H555" i="1"/>
  <c r="L555" i="1"/>
  <c r="E556" i="1"/>
  <c r="I556" i="1"/>
  <c r="L556" i="1"/>
  <c r="J558" i="1"/>
  <c r="J559" i="1"/>
  <c r="J560" i="1"/>
  <c r="E566" i="1"/>
  <c r="E567" i="1"/>
  <c r="K570" i="1"/>
  <c r="C570" i="1"/>
  <c r="D570" i="1" s="1"/>
  <c r="G570" i="1"/>
  <c r="H571" i="1"/>
  <c r="L571" i="1"/>
  <c r="E572" i="1"/>
  <c r="I572" i="1"/>
  <c r="L572" i="1"/>
  <c r="J574" i="1"/>
  <c r="J575" i="1"/>
  <c r="J576" i="1"/>
  <c r="F583" i="1"/>
  <c r="K587" i="1"/>
  <c r="C587" i="1"/>
  <c r="D587" i="1" s="1"/>
  <c r="H587" i="1"/>
  <c r="G587" i="1"/>
  <c r="L587" i="1"/>
  <c r="L592" i="1"/>
  <c r="I592" i="1"/>
  <c r="H592" i="1"/>
  <c r="E592" i="1"/>
  <c r="G599" i="1"/>
  <c r="L599" i="1"/>
  <c r="K599" i="1"/>
  <c r="C599" i="1"/>
  <c r="D599" i="1" s="1"/>
  <c r="H599" i="1"/>
  <c r="G600" i="1"/>
  <c r="C604" i="1"/>
  <c r="D604" i="1" s="1"/>
  <c r="C459" i="1"/>
  <c r="D459" i="1" s="1"/>
  <c r="C467" i="1"/>
  <c r="D467" i="1" s="1"/>
  <c r="C475" i="1"/>
  <c r="D475" i="1" s="1"/>
  <c r="C483" i="1"/>
  <c r="D483" i="1" s="1"/>
  <c r="C491" i="1"/>
  <c r="D491" i="1" s="1"/>
  <c r="H492" i="1"/>
  <c r="I497" i="1"/>
  <c r="C499" i="1"/>
  <c r="D499" i="1" s="1"/>
  <c r="H500" i="1"/>
  <c r="L504" i="1"/>
  <c r="I505" i="1"/>
  <c r="C507" i="1"/>
  <c r="D507" i="1" s="1"/>
  <c r="H508" i="1"/>
  <c r="G510" i="1"/>
  <c r="K510" i="1"/>
  <c r="C510" i="1"/>
  <c r="D510" i="1" s="1"/>
  <c r="L511" i="1"/>
  <c r="H511" i="1"/>
  <c r="I512" i="1"/>
  <c r="E512" i="1"/>
  <c r="L512" i="1"/>
  <c r="H518" i="1"/>
  <c r="G519" i="1"/>
  <c r="G520" i="1"/>
  <c r="E522" i="1"/>
  <c r="E523" i="1"/>
  <c r="G526" i="1"/>
  <c r="K526" i="1"/>
  <c r="C526" i="1"/>
  <c r="D526" i="1" s="1"/>
  <c r="L527" i="1"/>
  <c r="H527" i="1"/>
  <c r="I528" i="1"/>
  <c r="E528" i="1"/>
  <c r="L528" i="1"/>
  <c r="H534" i="1"/>
  <c r="G535" i="1"/>
  <c r="G536" i="1"/>
  <c r="E538" i="1"/>
  <c r="E539" i="1"/>
  <c r="G542" i="1"/>
  <c r="K542" i="1"/>
  <c r="C542" i="1"/>
  <c r="D542" i="1" s="1"/>
  <c r="L543" i="1"/>
  <c r="H543" i="1"/>
  <c r="I544" i="1"/>
  <c r="E544" i="1"/>
  <c r="L544" i="1"/>
  <c r="H550" i="1"/>
  <c r="G551" i="1"/>
  <c r="G552" i="1"/>
  <c r="C555" i="1"/>
  <c r="D555" i="1" s="1"/>
  <c r="C556" i="1"/>
  <c r="D556" i="1" s="1"/>
  <c r="I562" i="1"/>
  <c r="I563" i="1"/>
  <c r="H564" i="1"/>
  <c r="F566" i="1"/>
  <c r="F567" i="1"/>
  <c r="F568" i="1"/>
  <c r="C571" i="1"/>
  <c r="D571" i="1" s="1"/>
  <c r="C572" i="1"/>
  <c r="D572" i="1" s="1"/>
  <c r="I578" i="1"/>
  <c r="I579" i="1"/>
  <c r="H580" i="1"/>
  <c r="I583" i="1"/>
  <c r="E587" i="1"/>
  <c r="J588" i="1"/>
  <c r="C592" i="1"/>
  <c r="D592" i="1" s="1"/>
  <c r="J595" i="1"/>
  <c r="E599" i="1"/>
  <c r="J600" i="1"/>
  <c r="F604" i="1"/>
  <c r="L608" i="1"/>
  <c r="I608" i="1"/>
  <c r="H608" i="1"/>
  <c r="G608" i="1"/>
  <c r="E608" i="1"/>
  <c r="J497" i="1"/>
  <c r="E504" i="1"/>
  <c r="J505" i="1"/>
  <c r="F522" i="1"/>
  <c r="F523" i="1"/>
  <c r="G558" i="1"/>
  <c r="K558" i="1"/>
  <c r="C558" i="1"/>
  <c r="D558" i="1" s="1"/>
  <c r="L559" i="1"/>
  <c r="H559" i="1"/>
  <c r="I560" i="1"/>
  <c r="E560" i="1"/>
  <c r="L560" i="1"/>
  <c r="G574" i="1"/>
  <c r="K574" i="1"/>
  <c r="C574" i="1"/>
  <c r="D574" i="1" s="1"/>
  <c r="L575" i="1"/>
  <c r="H575" i="1"/>
  <c r="I576" i="1"/>
  <c r="E576" i="1"/>
  <c r="L576" i="1"/>
  <c r="H596" i="1"/>
  <c r="E596" i="1"/>
  <c r="L596" i="1"/>
  <c r="I596" i="1"/>
  <c r="K603" i="1"/>
  <c r="C603" i="1"/>
  <c r="D603" i="1" s="1"/>
  <c r="H603" i="1"/>
  <c r="G603" i="1"/>
  <c r="L603" i="1"/>
  <c r="G604" i="1"/>
  <c r="C497" i="1"/>
  <c r="D497" i="1" s="1"/>
  <c r="C505" i="1"/>
  <c r="D505" i="1" s="1"/>
  <c r="K514" i="1"/>
  <c r="C514" i="1"/>
  <c r="D514" i="1" s="1"/>
  <c r="G514" i="1"/>
  <c r="H515" i="1"/>
  <c r="L515" i="1"/>
  <c r="E516" i="1"/>
  <c r="I516" i="1"/>
  <c r="L516" i="1"/>
  <c r="H522" i="1"/>
  <c r="G523" i="1"/>
  <c r="G524" i="1"/>
  <c r="K530" i="1"/>
  <c r="C530" i="1"/>
  <c r="D530" i="1" s="1"/>
  <c r="G530" i="1"/>
  <c r="H531" i="1"/>
  <c r="L531" i="1"/>
  <c r="E532" i="1"/>
  <c r="I532" i="1"/>
  <c r="L532" i="1"/>
  <c r="H538" i="1"/>
  <c r="G539" i="1"/>
  <c r="G540" i="1"/>
  <c r="K546" i="1"/>
  <c r="C546" i="1"/>
  <c r="D546" i="1" s="1"/>
  <c r="G546" i="1"/>
  <c r="H547" i="1"/>
  <c r="L547" i="1"/>
  <c r="E548" i="1"/>
  <c r="I548" i="1"/>
  <c r="L548" i="1"/>
  <c r="C559" i="1"/>
  <c r="D559" i="1" s="1"/>
  <c r="C560" i="1"/>
  <c r="D560" i="1" s="1"/>
  <c r="I566" i="1"/>
  <c r="C575" i="1"/>
  <c r="D575" i="1" s="1"/>
  <c r="C576" i="1"/>
  <c r="D576" i="1" s="1"/>
  <c r="L584" i="1"/>
  <c r="I584" i="1"/>
  <c r="H584" i="1"/>
  <c r="E584" i="1"/>
  <c r="G591" i="1"/>
  <c r="L591" i="1"/>
  <c r="K591" i="1"/>
  <c r="C591" i="1"/>
  <c r="D591" i="1" s="1"/>
  <c r="H591" i="1"/>
  <c r="C596" i="1"/>
  <c r="D596" i="1" s="1"/>
  <c r="E603" i="1"/>
  <c r="J604" i="1"/>
  <c r="J513" i="1"/>
  <c r="F517" i="1"/>
  <c r="J521" i="1"/>
  <c r="F525" i="1"/>
  <c r="J529" i="1"/>
  <c r="F533" i="1"/>
  <c r="J537" i="1"/>
  <c r="F541" i="1"/>
  <c r="J545" i="1"/>
  <c r="F549" i="1"/>
  <c r="F557" i="1"/>
  <c r="J561" i="1"/>
  <c r="F565" i="1"/>
  <c r="J569" i="1"/>
  <c r="F573" i="1"/>
  <c r="J577" i="1"/>
  <c r="C582" i="1"/>
  <c r="D582" i="1" s="1"/>
  <c r="K582" i="1"/>
  <c r="J585" i="1"/>
  <c r="G586" i="1"/>
  <c r="C590" i="1"/>
  <c r="D590" i="1" s="1"/>
  <c r="K590" i="1"/>
  <c r="J593" i="1"/>
  <c r="G594" i="1"/>
  <c r="C598" i="1"/>
  <c r="D598" i="1" s="1"/>
  <c r="K598" i="1"/>
  <c r="J601" i="1"/>
  <c r="G602" i="1"/>
  <c r="C606" i="1"/>
  <c r="D606" i="1" s="1"/>
  <c r="K606" i="1"/>
  <c r="H607" i="1"/>
  <c r="J609" i="1"/>
  <c r="G610" i="1"/>
  <c r="L611" i="1"/>
  <c r="I612" i="1"/>
  <c r="C614" i="1"/>
  <c r="D614" i="1" s="1"/>
  <c r="K614" i="1"/>
  <c r="H615" i="1"/>
  <c r="E616" i="1"/>
  <c r="J617" i="1"/>
  <c r="G618" i="1"/>
  <c r="L619" i="1"/>
  <c r="I620" i="1"/>
  <c r="K623" i="1"/>
  <c r="I624" i="1"/>
  <c r="K627" i="1"/>
  <c r="H630" i="1"/>
  <c r="L630" i="1"/>
  <c r="K630" i="1"/>
  <c r="C630" i="1"/>
  <c r="D630" i="1" s="1"/>
  <c r="L634" i="1"/>
  <c r="H634" i="1"/>
  <c r="G634" i="1"/>
  <c r="C635" i="1"/>
  <c r="D635" i="1" s="1"/>
  <c r="E637" i="1"/>
  <c r="G638" i="1"/>
  <c r="K645" i="1"/>
  <c r="C645" i="1"/>
  <c r="D645" i="1" s="1"/>
  <c r="H645" i="1"/>
  <c r="G645" i="1"/>
  <c r="F645" i="1"/>
  <c r="G646" i="1"/>
  <c r="K653" i="1"/>
  <c r="C653" i="1"/>
  <c r="D653" i="1" s="1"/>
  <c r="H653" i="1"/>
  <c r="G653" i="1"/>
  <c r="F653" i="1"/>
  <c r="G654" i="1"/>
  <c r="K661" i="1"/>
  <c r="C661" i="1"/>
  <c r="D661" i="1" s="1"/>
  <c r="H661" i="1"/>
  <c r="G661" i="1"/>
  <c r="F661" i="1"/>
  <c r="G662" i="1"/>
  <c r="K669" i="1"/>
  <c r="C669" i="1"/>
  <c r="D669" i="1" s="1"/>
  <c r="H669" i="1"/>
  <c r="G669" i="1"/>
  <c r="F669" i="1"/>
  <c r="G670" i="1"/>
  <c r="J677" i="1"/>
  <c r="L677" i="1"/>
  <c r="C677" i="1"/>
  <c r="D677" i="1" s="1"/>
  <c r="H677" i="1"/>
  <c r="G677" i="1"/>
  <c r="F677" i="1"/>
  <c r="J680" i="1"/>
  <c r="E611" i="1"/>
  <c r="J612" i="1"/>
  <c r="F616" i="1"/>
  <c r="E619" i="1"/>
  <c r="J620" i="1"/>
  <c r="J624" i="1"/>
  <c r="E626" i="1"/>
  <c r="K629" i="1"/>
  <c r="C629" i="1"/>
  <c r="D629" i="1" s="1"/>
  <c r="G629" i="1"/>
  <c r="F629" i="1"/>
  <c r="F631" i="1"/>
  <c r="H637" i="1"/>
  <c r="I638" i="1"/>
  <c r="I646" i="1"/>
  <c r="I654" i="1"/>
  <c r="L679" i="1"/>
  <c r="H679" i="1"/>
  <c r="K679" i="1"/>
  <c r="G679" i="1"/>
  <c r="F679" i="1"/>
  <c r="E679" i="1"/>
  <c r="F692" i="1"/>
  <c r="E692" i="1"/>
  <c r="J692" i="1"/>
  <c r="C692" i="1"/>
  <c r="D692" i="1" s="1"/>
  <c r="K692" i="1"/>
  <c r="I692" i="1"/>
  <c r="H692" i="1"/>
  <c r="F708" i="1"/>
  <c r="J708" i="1"/>
  <c r="E708" i="1"/>
  <c r="H708" i="1"/>
  <c r="G708" i="1"/>
  <c r="C708" i="1"/>
  <c r="D708" i="1" s="1"/>
  <c r="L708" i="1"/>
  <c r="K708" i="1"/>
  <c r="I708" i="1"/>
  <c r="J607" i="1"/>
  <c r="F611" i="1"/>
  <c r="C612" i="1"/>
  <c r="D612" i="1" s="1"/>
  <c r="K612" i="1"/>
  <c r="J615" i="1"/>
  <c r="G616" i="1"/>
  <c r="F619" i="1"/>
  <c r="C620" i="1"/>
  <c r="D620" i="1" s="1"/>
  <c r="K620" i="1"/>
  <c r="K624" i="1"/>
  <c r="F626" i="1"/>
  <c r="G631" i="1"/>
  <c r="I637" i="1"/>
  <c r="I643" i="1"/>
  <c r="F643" i="1"/>
  <c r="E643" i="1"/>
  <c r="L643" i="1"/>
  <c r="I651" i="1"/>
  <c r="F651" i="1"/>
  <c r="E651" i="1"/>
  <c r="L651" i="1"/>
  <c r="I659" i="1"/>
  <c r="F659" i="1"/>
  <c r="E659" i="1"/>
  <c r="L659" i="1"/>
  <c r="I667" i="1"/>
  <c r="F667" i="1"/>
  <c r="E667" i="1"/>
  <c r="L667" i="1"/>
  <c r="I675" i="1"/>
  <c r="F675" i="1"/>
  <c r="E675" i="1"/>
  <c r="L675" i="1"/>
  <c r="C679" i="1"/>
  <c r="D679" i="1" s="1"/>
  <c r="G692" i="1"/>
  <c r="J586" i="1"/>
  <c r="F590" i="1"/>
  <c r="J594" i="1"/>
  <c r="F598" i="1"/>
  <c r="J602" i="1"/>
  <c r="F606" i="1"/>
  <c r="C607" i="1"/>
  <c r="D607" i="1" s="1"/>
  <c r="K607" i="1"/>
  <c r="J610" i="1"/>
  <c r="G611" i="1"/>
  <c r="L612" i="1"/>
  <c r="F614" i="1"/>
  <c r="C615" i="1"/>
  <c r="D615" i="1" s="1"/>
  <c r="K615" i="1"/>
  <c r="H616" i="1"/>
  <c r="J618" i="1"/>
  <c r="G619" i="1"/>
  <c r="L620" i="1"/>
  <c r="G622" i="1"/>
  <c r="C624" i="1"/>
  <c r="D624" i="1" s="1"/>
  <c r="L624" i="1"/>
  <c r="H626" i="1"/>
  <c r="E629" i="1"/>
  <c r="J631" i="1"/>
  <c r="H635" i="1"/>
  <c r="J637" i="1"/>
  <c r="C643" i="1"/>
  <c r="D643" i="1" s="1"/>
  <c r="C651" i="1"/>
  <c r="D651" i="1" s="1"/>
  <c r="C659" i="1"/>
  <c r="D659" i="1" s="1"/>
  <c r="C667" i="1"/>
  <c r="D667" i="1" s="1"/>
  <c r="C675" i="1"/>
  <c r="D675" i="1" s="1"/>
  <c r="I679" i="1"/>
  <c r="K690" i="1"/>
  <c r="C690" i="1"/>
  <c r="D690" i="1" s="1"/>
  <c r="G690" i="1"/>
  <c r="E690" i="1"/>
  <c r="J690" i="1"/>
  <c r="I690" i="1"/>
  <c r="H690" i="1"/>
  <c r="L692" i="1"/>
  <c r="G582" i="1"/>
  <c r="C586" i="1"/>
  <c r="D586" i="1" s="1"/>
  <c r="K586" i="1"/>
  <c r="G590" i="1"/>
  <c r="C594" i="1"/>
  <c r="D594" i="1" s="1"/>
  <c r="K594" i="1"/>
  <c r="G598" i="1"/>
  <c r="C602" i="1"/>
  <c r="D602" i="1" s="1"/>
  <c r="K602" i="1"/>
  <c r="G606" i="1"/>
  <c r="L607" i="1"/>
  <c r="C610" i="1"/>
  <c r="D610" i="1" s="1"/>
  <c r="H611" i="1"/>
  <c r="E612" i="1"/>
  <c r="G614" i="1"/>
  <c r="L615" i="1"/>
  <c r="I616" i="1"/>
  <c r="C618" i="1"/>
  <c r="D618" i="1" s="1"/>
  <c r="H619" i="1"/>
  <c r="E620" i="1"/>
  <c r="F623" i="1"/>
  <c r="I626" i="1"/>
  <c r="G627" i="1"/>
  <c r="H629" i="1"/>
  <c r="I630" i="1"/>
  <c r="I634" i="1"/>
  <c r="L642" i="1"/>
  <c r="I642" i="1"/>
  <c r="H642" i="1"/>
  <c r="G642" i="1"/>
  <c r="G643" i="1"/>
  <c r="J645" i="1"/>
  <c r="L650" i="1"/>
  <c r="I650" i="1"/>
  <c r="H650" i="1"/>
  <c r="G650" i="1"/>
  <c r="G651" i="1"/>
  <c r="J653" i="1"/>
  <c r="L658" i="1"/>
  <c r="I658" i="1"/>
  <c r="H658" i="1"/>
  <c r="G658" i="1"/>
  <c r="G659" i="1"/>
  <c r="J661" i="1"/>
  <c r="L666" i="1"/>
  <c r="I666" i="1"/>
  <c r="H666" i="1"/>
  <c r="G666" i="1"/>
  <c r="G667" i="1"/>
  <c r="J669" i="1"/>
  <c r="L674" i="1"/>
  <c r="I674" i="1"/>
  <c r="H674" i="1"/>
  <c r="G674" i="1"/>
  <c r="G675" i="1"/>
  <c r="K677" i="1"/>
  <c r="J679" i="1"/>
  <c r="F690" i="1"/>
  <c r="K693" i="1"/>
  <c r="C693" i="1"/>
  <c r="D693" i="1" s="1"/>
  <c r="H693" i="1"/>
  <c r="F693" i="1"/>
  <c r="E693" i="1"/>
  <c r="L693" i="1"/>
  <c r="J693" i="1"/>
  <c r="I693" i="1"/>
  <c r="J616" i="1"/>
  <c r="H638" i="1"/>
  <c r="L638" i="1"/>
  <c r="K638" i="1"/>
  <c r="C638" i="1"/>
  <c r="D638" i="1" s="1"/>
  <c r="G678" i="1"/>
  <c r="K678" i="1"/>
  <c r="C678" i="1"/>
  <c r="D678" i="1" s="1"/>
  <c r="L678" i="1"/>
  <c r="H678" i="1"/>
  <c r="F678" i="1"/>
  <c r="E678" i="1"/>
  <c r="I680" i="1"/>
  <c r="E680" i="1"/>
  <c r="K680" i="1"/>
  <c r="G680" i="1"/>
  <c r="F680" i="1"/>
  <c r="E695" i="1"/>
  <c r="I695" i="1"/>
  <c r="G695" i="1"/>
  <c r="F695" i="1"/>
  <c r="C695" i="1"/>
  <c r="D695" i="1" s="1"/>
  <c r="L695" i="1"/>
  <c r="K695" i="1"/>
  <c r="J695" i="1"/>
  <c r="J611" i="1"/>
  <c r="G612" i="1"/>
  <c r="C616" i="1"/>
  <c r="D616" i="1" s="1"/>
  <c r="K616" i="1"/>
  <c r="J619" i="1"/>
  <c r="K626" i="1"/>
  <c r="E631" i="1"/>
  <c r="I631" i="1"/>
  <c r="H631" i="1"/>
  <c r="K637" i="1"/>
  <c r="C637" i="1"/>
  <c r="D637" i="1" s="1"/>
  <c r="G637" i="1"/>
  <c r="F637" i="1"/>
  <c r="E638" i="1"/>
  <c r="H646" i="1"/>
  <c r="E646" i="1"/>
  <c r="L646" i="1"/>
  <c r="K646" i="1"/>
  <c r="C646" i="1"/>
  <c r="D646" i="1" s="1"/>
  <c r="H654" i="1"/>
  <c r="E654" i="1"/>
  <c r="L654" i="1"/>
  <c r="K654" i="1"/>
  <c r="C654" i="1"/>
  <c r="D654" i="1" s="1"/>
  <c r="H662" i="1"/>
  <c r="E662" i="1"/>
  <c r="L662" i="1"/>
  <c r="K662" i="1"/>
  <c r="C662" i="1"/>
  <c r="D662" i="1" s="1"/>
  <c r="H670" i="1"/>
  <c r="E670" i="1"/>
  <c r="L670" i="1"/>
  <c r="K670" i="1"/>
  <c r="C670" i="1"/>
  <c r="D670" i="1" s="1"/>
  <c r="C680" i="1"/>
  <c r="D680" i="1" s="1"/>
  <c r="H691" i="1"/>
  <c r="L691" i="1"/>
  <c r="E691" i="1"/>
  <c r="C691" i="1"/>
  <c r="D691" i="1" s="1"/>
  <c r="J691" i="1"/>
  <c r="I691" i="1"/>
  <c r="G691" i="1"/>
  <c r="H695" i="1"/>
  <c r="C611" i="1"/>
  <c r="D611" i="1" s="1"/>
  <c r="C619" i="1"/>
  <c r="D619" i="1" s="1"/>
  <c r="K622" i="1"/>
  <c r="C622" i="1"/>
  <c r="D622" i="1" s="1"/>
  <c r="L622" i="1"/>
  <c r="H624" i="1"/>
  <c r="C626" i="1"/>
  <c r="D626" i="1" s="1"/>
  <c r="L626" i="1"/>
  <c r="L629" i="1"/>
  <c r="C631" i="1"/>
  <c r="D631" i="1" s="1"/>
  <c r="I635" i="1"/>
  <c r="E635" i="1"/>
  <c r="L635" i="1"/>
  <c r="F638" i="1"/>
  <c r="K643" i="1"/>
  <c r="F646" i="1"/>
  <c r="K651" i="1"/>
  <c r="F654" i="1"/>
  <c r="K659" i="1"/>
  <c r="F662" i="1"/>
  <c r="K667" i="1"/>
  <c r="F670" i="1"/>
  <c r="K675" i="1"/>
  <c r="I678" i="1"/>
  <c r="H680" i="1"/>
  <c r="F691" i="1"/>
  <c r="H702" i="1"/>
  <c r="I702" i="1"/>
  <c r="F702" i="1"/>
  <c r="E702" i="1"/>
  <c r="C702" i="1"/>
  <c r="D702" i="1" s="1"/>
  <c r="L702" i="1"/>
  <c r="K702" i="1"/>
  <c r="J702" i="1"/>
  <c r="I628" i="1"/>
  <c r="E632" i="1"/>
  <c r="I636" i="1"/>
  <c r="H639" i="1"/>
  <c r="E640" i="1"/>
  <c r="I644" i="1"/>
  <c r="H647" i="1"/>
  <c r="E648" i="1"/>
  <c r="I652" i="1"/>
  <c r="H655" i="1"/>
  <c r="E656" i="1"/>
  <c r="I660" i="1"/>
  <c r="H663" i="1"/>
  <c r="E664" i="1"/>
  <c r="I668" i="1"/>
  <c r="H671" i="1"/>
  <c r="E672" i="1"/>
  <c r="I676" i="1"/>
  <c r="K682" i="1"/>
  <c r="C682" i="1"/>
  <c r="D682" i="1" s="1"/>
  <c r="G682" i="1"/>
  <c r="H683" i="1"/>
  <c r="L683" i="1"/>
  <c r="E684" i="1"/>
  <c r="I684" i="1"/>
  <c r="L684" i="1"/>
  <c r="J686" i="1"/>
  <c r="J687" i="1"/>
  <c r="J688" i="1"/>
  <c r="F697" i="1"/>
  <c r="F699" i="1"/>
  <c r="G700" i="1"/>
  <c r="H701" i="1"/>
  <c r="G706" i="1"/>
  <c r="H707" i="1"/>
  <c r="J709" i="1"/>
  <c r="I715" i="1"/>
  <c r="H715" i="1"/>
  <c r="E715" i="1"/>
  <c r="J715" i="1"/>
  <c r="F722" i="1"/>
  <c r="G727" i="1"/>
  <c r="I731" i="1"/>
  <c r="L731" i="1"/>
  <c r="C731" i="1"/>
  <c r="D731" i="1" s="1"/>
  <c r="J731" i="1"/>
  <c r="H731" i="1"/>
  <c r="F731" i="1"/>
  <c r="E731" i="1"/>
  <c r="F738" i="1"/>
  <c r="H740" i="1"/>
  <c r="J628" i="1"/>
  <c r="F632" i="1"/>
  <c r="J636" i="1"/>
  <c r="I639" i="1"/>
  <c r="F640" i="1"/>
  <c r="J644" i="1"/>
  <c r="I647" i="1"/>
  <c r="F648" i="1"/>
  <c r="J652" i="1"/>
  <c r="I655" i="1"/>
  <c r="F656" i="1"/>
  <c r="J660" i="1"/>
  <c r="I663" i="1"/>
  <c r="F664" i="1"/>
  <c r="J668" i="1"/>
  <c r="I671" i="1"/>
  <c r="F672" i="1"/>
  <c r="J676" i="1"/>
  <c r="H697" i="1"/>
  <c r="G699" i="1"/>
  <c r="I700" i="1"/>
  <c r="I701" i="1"/>
  <c r="J707" i="1"/>
  <c r="H718" i="1"/>
  <c r="L718" i="1"/>
  <c r="C718" i="1"/>
  <c r="D718" i="1" s="1"/>
  <c r="I718" i="1"/>
  <c r="G718" i="1"/>
  <c r="G722" i="1"/>
  <c r="J727" i="1"/>
  <c r="J639" i="1"/>
  <c r="J647" i="1"/>
  <c r="J655" i="1"/>
  <c r="J663" i="1"/>
  <c r="J671" i="1"/>
  <c r="G686" i="1"/>
  <c r="K686" i="1"/>
  <c r="C686" i="1"/>
  <c r="D686" i="1" s="1"/>
  <c r="L687" i="1"/>
  <c r="H687" i="1"/>
  <c r="I688" i="1"/>
  <c r="E688" i="1"/>
  <c r="L688" i="1"/>
  <c r="E711" i="1"/>
  <c r="H711" i="1"/>
  <c r="I711" i="1"/>
  <c r="E718" i="1"/>
  <c r="J722" i="1"/>
  <c r="F724" i="1"/>
  <c r="I724" i="1"/>
  <c r="E724" i="1"/>
  <c r="J724" i="1"/>
  <c r="K709" i="1"/>
  <c r="C709" i="1"/>
  <c r="D709" i="1" s="1"/>
  <c r="H709" i="1"/>
  <c r="G713" i="1"/>
  <c r="L713" i="1"/>
  <c r="C713" i="1"/>
  <c r="D713" i="1" s="1"/>
  <c r="I713" i="1"/>
  <c r="H734" i="1"/>
  <c r="G734" i="1"/>
  <c r="F734" i="1"/>
  <c r="L734" i="1"/>
  <c r="C734" i="1"/>
  <c r="D734" i="1" s="1"/>
  <c r="J734" i="1"/>
  <c r="I734" i="1"/>
  <c r="K701" i="1"/>
  <c r="C701" i="1"/>
  <c r="D701" i="1" s="1"/>
  <c r="F701" i="1"/>
  <c r="J701" i="1"/>
  <c r="I707" i="1"/>
  <c r="L707" i="1"/>
  <c r="C707" i="1"/>
  <c r="D707" i="1" s="1"/>
  <c r="G707" i="1"/>
  <c r="E709" i="1"/>
  <c r="E713" i="1"/>
  <c r="K717" i="1"/>
  <c r="C717" i="1"/>
  <c r="D717" i="1" s="1"/>
  <c r="E717" i="1"/>
  <c r="J717" i="1"/>
  <c r="I717" i="1"/>
  <c r="F717" i="1"/>
  <c r="E734" i="1"/>
  <c r="F686" i="1"/>
  <c r="F687" i="1"/>
  <c r="G697" i="1"/>
  <c r="I697" i="1"/>
  <c r="I699" i="1"/>
  <c r="J699" i="1"/>
  <c r="E699" i="1"/>
  <c r="F700" i="1"/>
  <c r="H700" i="1"/>
  <c r="L700" i="1"/>
  <c r="C700" i="1"/>
  <c r="D700" i="1" s="1"/>
  <c r="L706" i="1"/>
  <c r="E706" i="1"/>
  <c r="I706" i="1"/>
  <c r="F709" i="1"/>
  <c r="G711" i="1"/>
  <c r="F713" i="1"/>
  <c r="K718" i="1"/>
  <c r="G729" i="1"/>
  <c r="H729" i="1"/>
  <c r="F729" i="1"/>
  <c r="L729" i="1"/>
  <c r="C729" i="1"/>
  <c r="D729" i="1" s="1"/>
  <c r="J729" i="1"/>
  <c r="I729" i="1"/>
  <c r="K734" i="1"/>
  <c r="E701" i="1"/>
  <c r="E707" i="1"/>
  <c r="G709" i="1"/>
  <c r="H713" i="1"/>
  <c r="G717" i="1"/>
  <c r="E727" i="1"/>
  <c r="L727" i="1"/>
  <c r="C727" i="1"/>
  <c r="D727" i="1" s="1"/>
  <c r="I727" i="1"/>
  <c r="H727" i="1"/>
  <c r="K749" i="1"/>
  <c r="C749" i="1"/>
  <c r="D749" i="1" s="1"/>
  <c r="E749" i="1"/>
  <c r="J749" i="1"/>
  <c r="I749" i="1"/>
  <c r="H749" i="1"/>
  <c r="G749" i="1"/>
  <c r="F749" i="1"/>
  <c r="I709" i="1"/>
  <c r="L722" i="1"/>
  <c r="C722" i="1"/>
  <c r="D722" i="1" s="1"/>
  <c r="I722" i="1"/>
  <c r="H722" i="1"/>
  <c r="E722" i="1"/>
  <c r="L738" i="1"/>
  <c r="H738" i="1"/>
  <c r="G738" i="1"/>
  <c r="E738" i="1"/>
  <c r="C738" i="1"/>
  <c r="D738" i="1" s="1"/>
  <c r="J738" i="1"/>
  <c r="I738" i="1"/>
  <c r="F740" i="1"/>
  <c r="L740" i="1"/>
  <c r="C740" i="1"/>
  <c r="D740" i="1" s="1"/>
  <c r="J740" i="1"/>
  <c r="I740" i="1"/>
  <c r="G740" i="1"/>
  <c r="E740" i="1"/>
  <c r="J681" i="1"/>
  <c r="F685" i="1"/>
  <c r="J689" i="1"/>
  <c r="F694" i="1"/>
  <c r="K705" i="1"/>
  <c r="K710" i="1"/>
  <c r="K714" i="1"/>
  <c r="H716" i="1"/>
  <c r="K719" i="1"/>
  <c r="F721" i="1"/>
  <c r="C723" i="1"/>
  <c r="D723" i="1" s="1"/>
  <c r="L723" i="1"/>
  <c r="C732" i="1"/>
  <c r="D732" i="1" s="1"/>
  <c r="L732" i="1"/>
  <c r="K737" i="1"/>
  <c r="G739" i="1"/>
  <c r="K742" i="1"/>
  <c r="I743" i="1"/>
  <c r="K746" i="1"/>
  <c r="J747" i="1"/>
  <c r="H748" i="1"/>
  <c r="K751" i="1"/>
  <c r="F753" i="1"/>
  <c r="E754" i="1"/>
  <c r="C755" i="1"/>
  <c r="D755" i="1" s="1"/>
  <c r="L755" i="1"/>
  <c r="J756" i="1"/>
  <c r="K733" i="1"/>
  <c r="C733" i="1"/>
  <c r="D733" i="1" s="1"/>
  <c r="L733" i="1"/>
  <c r="J743" i="1"/>
  <c r="E745" i="1"/>
  <c r="K747" i="1"/>
  <c r="E750" i="1"/>
  <c r="F754" i="1"/>
  <c r="K756" i="1"/>
  <c r="F759" i="1"/>
  <c r="K743" i="1"/>
  <c r="F745" i="1"/>
  <c r="K716" i="1"/>
  <c r="K725" i="1"/>
  <c r="C725" i="1"/>
  <c r="D725" i="1" s="1"/>
  <c r="L725" i="1"/>
  <c r="E733" i="1"/>
  <c r="K739" i="1"/>
  <c r="C743" i="1"/>
  <c r="D743" i="1" s="1"/>
  <c r="L743" i="1"/>
  <c r="H745" i="1"/>
  <c r="K748" i="1"/>
  <c r="G750" i="1"/>
  <c r="H754" i="1"/>
  <c r="K757" i="1"/>
  <c r="C757" i="1"/>
  <c r="D757" i="1" s="1"/>
  <c r="L757" i="1"/>
  <c r="H759" i="1"/>
  <c r="K694" i="1"/>
  <c r="K698" i="1"/>
  <c r="K703" i="1"/>
  <c r="F705" i="1"/>
  <c r="F710" i="1"/>
  <c r="G714" i="1"/>
  <c r="C716" i="1"/>
  <c r="D716" i="1" s="1"/>
  <c r="L716" i="1"/>
  <c r="G719" i="1"/>
  <c r="K721" i="1"/>
  <c r="G723" i="1"/>
  <c r="K726" i="1"/>
  <c r="K730" i="1"/>
  <c r="H732" i="1"/>
  <c r="F733" i="1"/>
  <c r="K735" i="1"/>
  <c r="F737" i="1"/>
  <c r="C739" i="1"/>
  <c r="D739" i="1" s="1"/>
  <c r="L739" i="1"/>
  <c r="F742" i="1"/>
  <c r="I745" i="1"/>
  <c r="G746" i="1"/>
  <c r="E747" i="1"/>
  <c r="C748" i="1"/>
  <c r="D748" i="1" s="1"/>
  <c r="L748" i="1"/>
  <c r="I750" i="1"/>
  <c r="G751" i="1"/>
  <c r="K753" i="1"/>
  <c r="I754" i="1"/>
  <c r="G755" i="1"/>
  <c r="E756" i="1"/>
  <c r="K758" i="1"/>
  <c r="I759" i="1"/>
  <c r="H733" i="1"/>
  <c r="G743" i="1"/>
  <c r="K745" i="1"/>
  <c r="K750" i="1"/>
  <c r="K754" i="1"/>
  <c r="K759" i="1"/>
  <c r="G716" i="1"/>
  <c r="K723" i="1"/>
  <c r="G725" i="1"/>
  <c r="K732" i="1"/>
  <c r="I733" i="1"/>
  <c r="F739" i="1"/>
  <c r="K741" i="1"/>
  <c r="C741" i="1"/>
  <c r="D741" i="1" s="1"/>
  <c r="L741" i="1"/>
  <c r="H743" i="1"/>
  <c r="C745" i="1"/>
  <c r="D745" i="1" s="1"/>
  <c r="L745" i="1"/>
  <c r="H747" i="1"/>
  <c r="G748" i="1"/>
  <c r="C750" i="1"/>
  <c r="D750" i="1" s="1"/>
  <c r="L750" i="1"/>
  <c r="C754" i="1"/>
  <c r="D754" i="1" s="1"/>
  <c r="K755" i="1"/>
  <c r="I756" i="1"/>
  <c r="G757" i="1"/>
  <c r="C759" i="1"/>
  <c r="D759" i="1" s="1"/>
  <c r="L759" i="1"/>
  <c r="I5" i="1" l="1"/>
  <c r="U17" i="1"/>
  <c r="H5" i="1"/>
  <c r="P16" i="1"/>
  <c r="P28" i="1" s="1"/>
  <c r="P29" i="1" s="1"/>
  <c r="O16" i="1"/>
  <c r="S19" i="1"/>
  <c r="S28" i="1" s="1"/>
  <c r="S29" i="1" s="1"/>
  <c r="U15" i="1"/>
  <c r="U18" i="1"/>
  <c r="U16" i="1"/>
  <c r="V16" i="1"/>
  <c r="V19" i="1"/>
  <c r="Q16" i="1"/>
  <c r="T17" i="1"/>
  <c r="P20" i="1"/>
  <c r="S15" i="1"/>
  <c r="R15" i="1"/>
  <c r="R18" i="1"/>
  <c r="R28" i="1" s="1"/>
  <c r="R29" i="1" s="1"/>
  <c r="O19" i="1"/>
  <c r="G5" i="1"/>
  <c r="R16" i="1"/>
  <c r="R19" i="1"/>
  <c r="R17" i="1"/>
  <c r="S17" i="1"/>
  <c r="S20" i="1"/>
  <c r="V17" i="1"/>
  <c r="S16" i="1"/>
  <c r="Q17" i="1"/>
  <c r="Q28" i="1" s="1"/>
  <c r="Q29" i="1" s="1"/>
  <c r="L5" i="1"/>
  <c r="K5" i="1"/>
  <c r="O15" i="1"/>
  <c r="O28" i="1" s="1"/>
  <c r="O29" i="1" s="1"/>
  <c r="O17" i="1"/>
  <c r="O20" i="1"/>
  <c r="O18" i="1"/>
  <c r="P18" i="1"/>
  <c r="P21" i="1"/>
  <c r="S18" i="1"/>
  <c r="T16" i="1"/>
  <c r="J5" i="1"/>
  <c r="T18" i="1"/>
  <c r="T21" i="1"/>
  <c r="T19" i="1"/>
  <c r="U19" i="1"/>
  <c r="U22" i="1"/>
  <c r="P19" i="1"/>
  <c r="Q19" i="1"/>
  <c r="Q22" i="1"/>
  <c r="Q20" i="1"/>
  <c r="R20" i="1"/>
  <c r="T20" i="1"/>
  <c r="T28" i="1" s="1"/>
  <c r="T29" i="1" s="1"/>
  <c r="U20" i="1"/>
  <c r="P17" i="1"/>
  <c r="F5" i="1"/>
  <c r="V20" i="1"/>
  <c r="U21" i="1"/>
  <c r="U28" i="1" s="1"/>
  <c r="U29" i="1" s="1"/>
  <c r="V21" i="1"/>
  <c r="O21" i="1"/>
  <c r="Q21" i="1"/>
  <c r="R21" i="1"/>
  <c r="S21" i="1"/>
  <c r="R22" i="1"/>
  <c r="S22" i="1"/>
  <c r="T22" i="1"/>
  <c r="V22" i="1"/>
  <c r="V28" i="1" s="1"/>
  <c r="V29" i="1" s="1"/>
  <c r="O22" i="1"/>
  <c r="E5" i="1"/>
  <c r="V18" i="1"/>
  <c r="P22" i="1"/>
  <c r="P15" i="1"/>
  <c r="Q15" i="1"/>
  <c r="Q18" i="1"/>
</calcChain>
</file>

<file path=xl/sharedStrings.xml><?xml version="1.0" encoding="utf-8"?>
<sst xmlns="http://schemas.openxmlformats.org/spreadsheetml/2006/main" count="140" uniqueCount="68">
  <si>
    <t>b1</t>
  </si>
  <si>
    <t>b2</t>
  </si>
  <si>
    <t>b3</t>
  </si>
  <si>
    <t>b4</t>
  </si>
  <si>
    <t>b5</t>
  </si>
  <si>
    <t>b6</t>
  </si>
  <si>
    <t>b7</t>
  </si>
  <si>
    <t>b8</t>
  </si>
  <si>
    <t>ln L</t>
  </si>
  <si>
    <t>MATRIZ DE INFORMAÇÃO E ERROS PADRÃO</t>
  </si>
  <si>
    <t>Interseção</t>
  </si>
  <si>
    <t>nwifeinc</t>
  </si>
  <si>
    <t>educ</t>
  </si>
  <si>
    <t>exper</t>
  </si>
  <si>
    <t>expersq</t>
  </si>
  <si>
    <t>age</t>
  </si>
  <si>
    <t>kidslt6</t>
  </si>
  <si>
    <t>kidsge6</t>
  </si>
  <si>
    <t>Informação I</t>
  </si>
  <si>
    <t>Grad</t>
  </si>
  <si>
    <t>i</t>
  </si>
  <si>
    <t>F_i</t>
  </si>
  <si>
    <t>ell_i</t>
  </si>
  <si>
    <t>ln(ell_i)</t>
  </si>
  <si>
    <t>Inversa de I (MINVERSE)</t>
  </si>
  <si>
    <t>Erros Padrão dos Betas</t>
  </si>
  <si>
    <t>Beta</t>
  </si>
  <si>
    <t>Estimativa</t>
  </si>
  <si>
    <t>Erro Padrão</t>
  </si>
  <si>
    <t>Estat. z</t>
  </si>
  <si>
    <t>RESUMO DOS RESULTADOS</t>
  </si>
  <si>
    <t>Estatística de regressão</t>
  </si>
  <si>
    <t>R múltiplo</t>
  </si>
  <si>
    <t>R-Quadrado</t>
  </si>
  <si>
    <t>R-quadrado ajustado</t>
  </si>
  <si>
    <t>Erro padrão</t>
  </si>
  <si>
    <t>Observações</t>
  </si>
  <si>
    <t>ANOVA</t>
  </si>
  <si>
    <t>gl</t>
  </si>
  <si>
    <t>SQ</t>
  </si>
  <si>
    <t>MQ</t>
  </si>
  <si>
    <t>F</t>
  </si>
  <si>
    <t>F de significação</t>
  </si>
  <si>
    <t>Regressão</t>
  </si>
  <si>
    <t>Resíduo</t>
  </si>
  <si>
    <t>Total</t>
  </si>
  <si>
    <t>Coeficientes</t>
  </si>
  <si>
    <t>Stat t</t>
  </si>
  <si>
    <t>valor-P</t>
  </si>
  <si>
    <t>95% inferiores</t>
  </si>
  <si>
    <t>95% superiores</t>
  </si>
  <si>
    <t>Inferior 95.0%</t>
  </si>
  <si>
    <t>Superior 95.0%</t>
  </si>
  <si>
    <t>inlf</t>
  </si>
  <si>
    <t>hours</t>
  </si>
  <si>
    <t>wage</t>
  </si>
  <si>
    <t>repwage</t>
  </si>
  <si>
    <t>hushrs</t>
  </si>
  <si>
    <t>husage</t>
  </si>
  <si>
    <t>huseduc</t>
  </si>
  <si>
    <t>huswage</t>
  </si>
  <si>
    <t>faminc</t>
  </si>
  <si>
    <t>mtr</t>
  </si>
  <si>
    <t>motheduc</t>
  </si>
  <si>
    <t>fatheduc</t>
  </si>
  <si>
    <t>unem</t>
  </si>
  <si>
    <t>city</t>
  </si>
  <si>
    <t>lwage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</si>
</sst>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0000"/>
    <numFmt numFmtId="166" formatCode="0.000000"/>
  </numFmts>
  <fonts count="9" x14ac:knownFonts="1">
    <font>
      <sz val="11"/>
      <name val="Calibri"/>
      <charset val="1"/>
    </font>
    <font>
      <sz val="11"/>
      <name val="Calibri"/>
      <family val="2"/>
      <charset val="1"/>
    </font>
    <font>
      <sz val="11"/>
      <color rgb="FF3F3F76"/>
      <name val="Calibri"/>
      <family val="2"/>
      <charset val="1"/>
    </font>
    <font>
      <b/>
      <sz val="12"/>
      <name val="Cambria"/>
      <family val="1"/>
    </font>
    <font>
      <b/>
      <sz val="11"/>
      <name val="Cambria"/>
      <family val="1"/>
    </font>
    <font>
      <sz val="11"/>
      <color rgb="FF9C0006"/>
      <name val="Calibri"/>
      <family val="2"/>
      <charset val="1"/>
    </font>
    <font>
      <sz val="11"/>
      <color theme="0"/>
      <name val="Calibri"/>
      <family val="2"/>
      <charset val="1"/>
    </font>
    <font>
      <i/>
      <sz val="11"/>
      <name val="Calibri"/>
      <family val="2"/>
      <charset val="1"/>
    </font>
    <font>
      <sz val="11"/>
      <color rgb="FF0061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CC99"/>
        <bgColor rgb="FFFFC7CE"/>
      </patternFill>
    </fill>
    <fill>
      <patternFill patternType="solid">
        <fgColor rgb="FFFFC7CE"/>
        <bgColor rgb="FFFFCC99"/>
      </patternFill>
    </fill>
    <fill>
      <patternFill patternType="solid">
        <fgColor theme="5"/>
        <bgColor rgb="FF993366"/>
      </patternFill>
    </fill>
    <fill>
      <patternFill patternType="solid">
        <fgColor rgb="FFC6EFCE"/>
        <bgColor rgb="FFCCFFFF"/>
      </patternFill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5">
    <xf numFmtId="0" fontId="0" fillId="0" borderId="0"/>
    <xf numFmtId="0" fontId="2" fillId="2" borderId="1"/>
    <xf numFmtId="0" fontId="5" fillId="3" borderId="0"/>
    <xf numFmtId="0" fontId="6" fillId="4" borderId="0"/>
    <xf numFmtId="0" fontId="8" fillId="5" borderId="0"/>
  </cellStyleXfs>
  <cellXfs count="26">
    <xf numFmtId="0" fontId="0" fillId="0" borderId="0" xfId="0"/>
    <xf numFmtId="0" fontId="7" fillId="0" borderId="2" xfId="0" applyFont="1" applyBorder="1" applyAlignment="1">
      <alignment horizontal="center"/>
    </xf>
    <xf numFmtId="0" fontId="1" fillId="0" borderId="0" xfId="0" applyFont="1" applyBorder="1"/>
    <xf numFmtId="0" fontId="2" fillId="2" borderId="1" xfId="1" applyFont="1" applyBorder="1"/>
    <xf numFmtId="0" fontId="3" fillId="0" borderId="0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164" fontId="0" fillId="0" borderId="0" xfId="0" applyNumberFormat="1" applyBorder="1"/>
    <xf numFmtId="165" fontId="5" fillId="3" borderId="0" xfId="2" applyNumberFormat="1" applyFont="1" applyBorder="1"/>
    <xf numFmtId="0" fontId="6" fillId="4" borderId="0" xfId="3" applyFont="1" applyBorder="1"/>
    <xf numFmtId="165" fontId="0" fillId="0" borderId="0" xfId="0" applyNumberFormat="1" applyBorder="1"/>
    <xf numFmtId="166" fontId="0" fillId="0" borderId="0" xfId="0" applyNumberFormat="1" applyBorder="1"/>
    <xf numFmtId="2" fontId="0" fillId="0" borderId="0" xfId="0" applyNumberFormat="1" applyBorder="1"/>
    <xf numFmtId="0" fontId="7" fillId="0" borderId="2" xfId="0" applyFont="1" applyBorder="1" applyAlignment="1">
      <alignment horizontal="center"/>
    </xf>
    <xf numFmtId="0" fontId="0" fillId="0" borderId="0" xfId="0" applyFont="1" applyBorder="1"/>
    <xf numFmtId="0" fontId="0" fillId="6" borderId="0" xfId="0" applyFill="1" applyBorder="1"/>
    <xf numFmtId="0" fontId="0" fillId="0" borderId="3" xfId="0" applyFont="1" applyBorder="1"/>
    <xf numFmtId="165" fontId="0" fillId="6" borderId="0" xfId="0" applyNumberFormat="1" applyFill="1" applyBorder="1"/>
    <xf numFmtId="165" fontId="0" fillId="6" borderId="3" xfId="0" applyNumberFormat="1" applyFill="1" applyBorder="1"/>
    <xf numFmtId="165" fontId="0" fillId="0" borderId="3" xfId="0" applyNumberFormat="1" applyBorder="1"/>
    <xf numFmtId="0" fontId="8" fillId="5" borderId="0" xfId="4" applyFont="1" applyBorder="1"/>
    <xf numFmtId="0" fontId="5" fillId="3" borderId="0" xfId="2" applyFont="1" applyBorder="1"/>
    <xf numFmtId="1" fontId="8" fillId="5" borderId="0" xfId="4" applyNumberFormat="1" applyFont="1" applyBorder="1"/>
    <xf numFmtId="1" fontId="5" fillId="3" borderId="0" xfId="2" applyNumberFormat="1" applyFont="1" applyBorder="1"/>
    <xf numFmtId="0" fontId="0" fillId="0" borderId="0" xfId="0" applyFont="1"/>
    <xf numFmtId="1" fontId="0" fillId="0" borderId="0" xfId="0" applyNumberFormat="1" applyBorder="1"/>
  </cellXfs>
  <cellStyles count="5">
    <cellStyle name="Excel Built-in Accent2" xfId="3"/>
    <cellStyle name="Excel Built-in Bad" xfId="2"/>
    <cellStyle name="Excel Built-in Good" xfId="4"/>
    <cellStyle name="Excel Built-in Input" xfId="1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C0C0C0"/>
      <rgbColor rgb="FF7F7F7F"/>
      <rgbColor rgb="FF9999FF"/>
      <rgbColor rgb="FFC0504D"/>
      <rgbColor rgb="FFFFFFCC"/>
      <rgbColor rgb="FFCCFFFF"/>
      <rgbColor rgb="FF660066"/>
      <rgbColor rgb="FFFF8080"/>
      <rgbColor rgb="FF0066CC"/>
      <rgbColor rgb="FFFFC7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F3F76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115200</xdr:colOff>
      <xdr:row>38</xdr:row>
      <xdr:rowOff>162720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9287640" cy="74016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59"/>
  <sheetViews>
    <sheetView tabSelected="1" zoomScale="180" zoomScaleNormal="180" workbookViewId="0">
      <selection activeCell="I4" sqref="I4"/>
    </sheetView>
  </sheetViews>
  <sheetFormatPr defaultColWidth="8.7109375" defaultRowHeight="15" x14ac:dyDescent="0.25"/>
  <cols>
    <col min="14" max="14" width="18" customWidth="1"/>
    <col min="15" max="22" width="14" customWidth="1"/>
  </cols>
  <sheetData>
    <row r="1" spans="1:22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J1" s="3" t="s">
        <v>8</v>
      </c>
      <c r="K1" s="3">
        <f>SUM(D7:D759)</f>
        <v>-401.7651511498475</v>
      </c>
      <c r="N1" s="4" t="s">
        <v>9</v>
      </c>
    </row>
    <row r="2" spans="1:22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</row>
    <row r="3" spans="1:22" x14ac:dyDescent="0.25">
      <c r="A3">
        <v>0.42559427136144401</v>
      </c>
      <c r="B3">
        <v>-2.1344750058679599E-2</v>
      </c>
      <c r="C3">
        <v>0.22116671014752001</v>
      </c>
      <c r="D3">
        <v>0.20586812692405401</v>
      </c>
      <c r="E3">
        <v>-3.1540389183237899E-3</v>
      </c>
      <c r="F3">
        <v>-8.8026519795049399E-2</v>
      </c>
      <c r="G3">
        <v>-1.4433667698939201</v>
      </c>
      <c r="H3">
        <v>6.0107010910991403E-2</v>
      </c>
      <c r="N3" s="5" t="s">
        <v>18</v>
      </c>
      <c r="O3" s="6" t="s">
        <v>10</v>
      </c>
      <c r="P3" s="6" t="s">
        <v>11</v>
      </c>
      <c r="Q3" s="6" t="s">
        <v>12</v>
      </c>
      <c r="R3" s="6" t="s">
        <v>13</v>
      </c>
      <c r="S3" s="6" t="s">
        <v>14</v>
      </c>
      <c r="T3" s="6" t="s">
        <v>15</v>
      </c>
      <c r="U3" s="6" t="s">
        <v>16</v>
      </c>
      <c r="V3" s="6" t="s">
        <v>17</v>
      </c>
    </row>
    <row r="4" spans="1:22" x14ac:dyDescent="0.25">
      <c r="N4" s="5" t="s">
        <v>10</v>
      </c>
      <c r="O4" s="7">
        <f>SUMPRODUCT(Logit!B7:B759*(1-Logit!B7:B759))</f>
        <v>134.47036941559122</v>
      </c>
      <c r="P4" s="7">
        <f>SUMPRODUCT(Logit!B7:B759*(1-Logit!B7:B759),data1!B2:B754)</f>
        <v>2731.4474850428683</v>
      </c>
      <c r="Q4" s="7">
        <f>SUMPRODUCT(Logit!B7:B759*(1-Logit!B7:B759),data1!C2:C754)</f>
        <v>1642.603334286079</v>
      </c>
      <c r="R4" s="7">
        <f>SUMPRODUCT(Logit!B7:B759*(1-Logit!B7:B759),data1!D2:D754)</f>
        <v>1353.4745112925664</v>
      </c>
      <c r="S4" s="7">
        <f>SUMPRODUCT(Logit!B7:B759*(1-Logit!B7:B759),data1!E2:E754)</f>
        <v>21388.560549462098</v>
      </c>
      <c r="T4" s="7">
        <f>SUMPRODUCT(Logit!B7:B759*(1-Logit!B7:B759),data1!F2:F754)</f>
        <v>5738.5618890257429</v>
      </c>
      <c r="U4" s="7">
        <f>SUMPRODUCT(Logit!B7:B759*(1-Logit!B7:B759),data1!G2:G754)</f>
        <v>31.802816743778347</v>
      </c>
      <c r="V4" s="7">
        <f>SUMPRODUCT(Logit!B7:B759*(1-Logit!B7:B759),data1!H2:H754)</f>
        <v>185.5095657237857</v>
      </c>
    </row>
    <row r="5" spans="1:22" x14ac:dyDescent="0.25">
      <c r="D5" s="2" t="s">
        <v>19</v>
      </c>
      <c r="E5" s="8">
        <f t="shared" ref="E5:L5" si="0">SUM(E7:E759)</f>
        <v>-4.1817454403569876E-5</v>
      </c>
      <c r="F5" s="8">
        <f t="shared" si="0"/>
        <v>-1.3263853711613649E-3</v>
      </c>
      <c r="G5" s="8">
        <f t="shared" si="0"/>
        <v>1.2687153187274092E-3</v>
      </c>
      <c r="H5" s="8">
        <f t="shared" si="0"/>
        <v>4.3096954511767649E-5</v>
      </c>
      <c r="I5" s="8">
        <f t="shared" si="0"/>
        <v>-4.9533400462678401E-2</v>
      </c>
      <c r="J5" s="8">
        <f t="shared" si="0"/>
        <v>7.1243512008756227E-3</v>
      </c>
      <c r="K5" s="8">
        <f t="shared" si="0"/>
        <v>5.5193957163912621E-5</v>
      </c>
      <c r="L5" s="8">
        <f t="shared" si="0"/>
        <v>1.0128683191545917E-4</v>
      </c>
      <c r="N5" s="5" t="s">
        <v>11</v>
      </c>
      <c r="O5" s="7">
        <f>SUMPRODUCT(Logit!B7:B759*(1-Logit!B7:B759),data1!B2:B754)</f>
        <v>2731.4474850428683</v>
      </c>
      <c r="P5" s="7">
        <f>SUMPRODUCT(Logit!B7:B759*(1-Logit!B7:B759),data1!B2:B754,data1!B2:B754)</f>
        <v>72233.451076961297</v>
      </c>
      <c r="Q5" s="7">
        <f>SUMPRODUCT(Logit!B7:B759*(1-Logit!B7:B759),data1!B2:B754,data1!C2:C754)</f>
        <v>34444.074124623425</v>
      </c>
      <c r="R5" s="7">
        <f>SUMPRODUCT(Logit!B7:B759*(1-Logit!B7:B759),data1!B2:B754,data1!D2:D754)</f>
        <v>26034.100140670762</v>
      </c>
      <c r="S5" s="7">
        <f>SUMPRODUCT(Logit!B7:B759*(1-Logit!B7:B759),data1!B2:B754,data1!E2:E754)</f>
        <v>384828.08623895189</v>
      </c>
      <c r="T5" s="7">
        <f>SUMPRODUCT(Logit!B7:B759*(1-Logit!B7:B759),data1!B2:B754,data1!F2:F754)</f>
        <v>117474.14145730564</v>
      </c>
      <c r="U5" s="7">
        <f>SUMPRODUCT(Logit!B7:B759*(1-Logit!B7:B759),data1!B2:B754,data1!G2:G754)</f>
        <v>599.02201102429956</v>
      </c>
      <c r="V5" s="7">
        <f>SUMPRODUCT(Logit!B7:B759*(1-Logit!B7:B759),data1!B2:B754,data1!H2:H754)</f>
        <v>3796.2175795993444</v>
      </c>
    </row>
    <row r="6" spans="1:22" x14ac:dyDescent="0.25">
      <c r="A6" s="2" t="s">
        <v>20</v>
      </c>
      <c r="B6" s="2" t="s">
        <v>21</v>
      </c>
      <c r="C6" s="2" t="s">
        <v>22</v>
      </c>
      <c r="D6" s="2" t="s">
        <v>23</v>
      </c>
      <c r="E6" s="9" t="s">
        <v>10</v>
      </c>
      <c r="F6" s="9" t="s">
        <v>11</v>
      </c>
      <c r="G6" s="9" t="s">
        <v>12</v>
      </c>
      <c r="H6" s="9" t="s">
        <v>13</v>
      </c>
      <c r="I6" s="9" t="s">
        <v>14</v>
      </c>
      <c r="J6" s="9" t="s">
        <v>15</v>
      </c>
      <c r="K6" s="9" t="s">
        <v>16</v>
      </c>
      <c r="L6" s="9" t="s">
        <v>17</v>
      </c>
      <c r="N6" s="5" t="s">
        <v>12</v>
      </c>
      <c r="O6" s="7">
        <f>SUMPRODUCT(Logit!B7:B759*(1-Logit!B7:B759),data1!C2:C754)</f>
        <v>1642.603334286079</v>
      </c>
      <c r="P6" s="7">
        <f>SUMPRODUCT(Logit!B7:B759*(1-Logit!B7:B759),data1!C2:C754,data1!B2:B754)</f>
        <v>34444.074124623425</v>
      </c>
      <c r="Q6" s="7">
        <f>SUMPRODUCT(Logit!B7:B759*(1-Logit!B7:B759),data1!C2:C754,data1!C2:C754)</f>
        <v>20698.513153798136</v>
      </c>
      <c r="R6" s="7">
        <f>SUMPRODUCT(Logit!B7:B759*(1-Logit!B7:B759),data1!C2:C754,data1!D2:D754)</f>
        <v>16403.565135717232</v>
      </c>
      <c r="S6" s="7">
        <f>SUMPRODUCT(Logit!B7:B759*(1-Logit!B7:B759),data1!C2:C754,data1!E2:E754)</f>
        <v>256047.41545855746</v>
      </c>
      <c r="T6" s="7">
        <f>SUMPRODUCT(Logit!B7:B759*(1-Logit!B7:B759),data1!C2:C754,data1!F2:F754)</f>
        <v>69892.044315856518</v>
      </c>
      <c r="U6" s="7">
        <f>SUMPRODUCT(Logit!B7:B759*(1-Logit!B7:B759),data1!C2:C754,data1!G2:G754)</f>
        <v>415.48940054403459</v>
      </c>
      <c r="V6" s="7">
        <f>SUMPRODUCT(Logit!B7:B759*(1-Logit!B7:B759),data1!C2:C754,data1!H2:H754)</f>
        <v>2239.722745041578</v>
      </c>
    </row>
    <row r="7" spans="1:22" x14ac:dyDescent="0.25">
      <c r="A7">
        <v>1</v>
      </c>
      <c r="B7">
        <f>1/(1+EXP(-($A$3+SUMPRODUCT($B$3:$H$3,data1!B2:H2))))</f>
        <v>0.70066552431314999</v>
      </c>
      <c r="C7">
        <f>(B7^data1!A2)*((1-B7)^(1-data1!A2))</f>
        <v>0.70066552431314999</v>
      </c>
      <c r="D7">
        <f t="shared" ref="D7:D70" si="1">LN(C7)</f>
        <v>-0.35572464659553099</v>
      </c>
      <c r="E7" s="10">
        <f>data1!$A2-Logit!$B7</f>
        <v>0.29933447568685001</v>
      </c>
      <c r="F7" s="10">
        <f>(data1!$A2-Logit!$B7)*data1!B2</f>
        <v>3.2657570685275976</v>
      </c>
      <c r="G7" s="10">
        <f>(data1!$A2-Logit!$B7)*data1!C2</f>
        <v>3.5920137082422001</v>
      </c>
      <c r="H7" s="10">
        <f>(data1!$A2-Logit!$B7)*data1!D2</f>
        <v>4.1906826596159004</v>
      </c>
      <c r="I7" s="10">
        <f>(data1!$A2-Logit!$B7)*data1!E2</f>
        <v>58.669557234622602</v>
      </c>
      <c r="J7" s="10">
        <f>(data1!$A2-Logit!$B7)*data1!F2</f>
        <v>9.5787032219792003</v>
      </c>
      <c r="K7" s="10">
        <f>(data1!$A2-Logit!$B7)*data1!G2</f>
        <v>0.29933447568685001</v>
      </c>
      <c r="L7" s="10">
        <f>(data1!$A2-Logit!$B7)*data1!H2</f>
        <v>0</v>
      </c>
      <c r="N7" s="5" t="s">
        <v>13</v>
      </c>
      <c r="O7" s="7">
        <f>SUMPRODUCT(Logit!B7:B759*(1-Logit!B7:B759),data1!D2:D754)</f>
        <v>1353.4745112925664</v>
      </c>
      <c r="P7" s="7">
        <f>SUMPRODUCT(Logit!B7:B759*(1-Logit!B7:B759),data1!D2:D754,data1!B2:B754)</f>
        <v>26034.100140670762</v>
      </c>
      <c r="Q7" s="7">
        <f>SUMPRODUCT(Logit!B7:B759*(1-Logit!B7:B759),data1!D2:D754,data1!C2:C754)</f>
        <v>16403.565135717228</v>
      </c>
      <c r="R7" s="7">
        <f>SUMPRODUCT(Logit!B7:B759*(1-Logit!B7:B759),data1!D2:D754,data1!D2:D754)</f>
        <v>21388.560549462098</v>
      </c>
      <c r="S7" s="7">
        <f>SUMPRODUCT(Logit!B7:B759*(1-Logit!B7:B759),data1!D2:D754,data1!E2:E754)</f>
        <v>442774.49886063149</v>
      </c>
      <c r="T7" s="7">
        <f>SUMPRODUCT(Logit!B7:B759*(1-Logit!B7:B759),data1!D2:D754,data1!F2:F754)</f>
        <v>61202.025945985319</v>
      </c>
      <c r="U7" s="7">
        <f>SUMPRODUCT(Logit!B7:B759*(1-Logit!B7:B759),data1!D2:D754,data1!G2:G754)</f>
        <v>259.76657720921753</v>
      </c>
      <c r="V7" s="7">
        <f>SUMPRODUCT(Logit!B7:B759*(1-Logit!B7:B759),data1!D2:D754,data1!H2:H754)</f>
        <v>1407.0200901221865</v>
      </c>
    </row>
    <row r="8" spans="1:22" x14ac:dyDescent="0.25">
      <c r="A8">
        <v>2</v>
      </c>
      <c r="B8">
        <f>1/(1+EXP(-($A$3+SUMPRODUCT($B$3:$H$3,data1!B3:H3))))</f>
        <v>0.74899898844247781</v>
      </c>
      <c r="C8">
        <f>(B8^data1!A3)*((1-B8)^(1-data1!A3))</f>
        <v>0.74899898844247781</v>
      </c>
      <c r="D8">
        <f t="shared" si="1"/>
        <v>-0.28901764600991792</v>
      </c>
      <c r="E8" s="10">
        <f>data1!$A3-Logit!$B8</f>
        <v>0.25100101155752219</v>
      </c>
      <c r="F8" s="10">
        <f>(data1!$A3-Logit!$B8)*data1!B3</f>
        <v>4.8945149379073278</v>
      </c>
      <c r="G8" s="10">
        <f>(data1!$A3-Logit!$B8)*data1!C3</f>
        <v>3.0120121386902663</v>
      </c>
      <c r="H8" s="10">
        <f>(data1!$A3-Logit!$B8)*data1!D3</f>
        <v>1.2550050577876108</v>
      </c>
      <c r="I8" s="10">
        <f>(data1!$A3-Logit!$B8)*data1!E3</f>
        <v>6.2750252889380551</v>
      </c>
      <c r="J8" s="10">
        <f>(data1!$A3-Logit!$B8)*data1!F3</f>
        <v>7.530030346725666</v>
      </c>
      <c r="K8" s="10">
        <f>(data1!$A3-Logit!$B8)*data1!G3</f>
        <v>0</v>
      </c>
      <c r="L8" s="10">
        <f>(data1!$A3-Logit!$B8)*data1!H3</f>
        <v>0.50200202311504438</v>
      </c>
      <c r="N8" s="5" t="s">
        <v>14</v>
      </c>
      <c r="O8" s="7">
        <f>SUMPRODUCT(Logit!B7:B759*(1-Logit!B7:B759),data1!E2:E754)</f>
        <v>21388.560549462098</v>
      </c>
      <c r="P8" s="7">
        <f>SUMPRODUCT(Logit!B7:B759*(1-Logit!B7:B759),data1!E2:E754,data1!B2:B754)</f>
        <v>384828.08623895183</v>
      </c>
      <c r="Q8" s="7">
        <f>SUMPRODUCT(Logit!B7:B759*(1-Logit!B7:B759),data1!E2:E754,data1!C2:C754)</f>
        <v>256047.41545855746</v>
      </c>
      <c r="R8" s="7">
        <f>SUMPRODUCT(Logit!B7:B759*(1-Logit!B7:B759),data1!E2:E754,data1!D2:D754)</f>
        <v>442774.4988606316</v>
      </c>
      <c r="S8" s="7">
        <f>SUMPRODUCT(Logit!B7:B759*(1-Logit!B7:B759),data1!E2:E754,data1!E2:E754)</f>
        <v>11047177.921583284</v>
      </c>
      <c r="T8" s="7">
        <f>SUMPRODUCT(Logit!B7:B759*(1-Logit!B7:B759),data1!E2:E754,data1!F2:F754)</f>
        <v>1020089.9950301915</v>
      </c>
      <c r="U8" s="7">
        <f>SUMPRODUCT(Logit!B7:B759*(1-Logit!B7:B759),data1!E2:E754,data1!G2:G754)</f>
        <v>2943.5884076278849</v>
      </c>
      <c r="V8" s="7">
        <f>SUMPRODUCT(Logit!B7:B759*(1-Logit!B7:B759),data1!E2:E754,data1!H2:H754)</f>
        <v>16047.256014539525</v>
      </c>
    </row>
    <row r="9" spans="1:22" x14ac:dyDescent="0.25">
      <c r="A9">
        <v>3</v>
      </c>
      <c r="B9">
        <f>1/(1+EXP(-($A$3+SUMPRODUCT($B$3:$H$3,data1!B4:H4))))</f>
        <v>0.70203246963768917</v>
      </c>
      <c r="C9">
        <f>(B9^data1!A4)*((1-B9)^(1-data1!A4))</f>
        <v>0.70203246963768917</v>
      </c>
      <c r="D9">
        <f t="shared" si="1"/>
        <v>-0.35377562298082377</v>
      </c>
      <c r="E9" s="10">
        <f>data1!$A4-Logit!$B9</f>
        <v>0.29796753036231083</v>
      </c>
      <c r="F9" s="10">
        <f>(data1!$A4-Logit!$B9)*data1!B4</f>
        <v>3.5875023427814692</v>
      </c>
      <c r="G9" s="10">
        <f>(data1!$A4-Logit!$B9)*data1!C4</f>
        <v>3.5756103643477299</v>
      </c>
      <c r="H9" s="10">
        <f>(data1!$A4-Logit!$B9)*data1!D4</f>
        <v>4.4695129554346629</v>
      </c>
      <c r="I9" s="10">
        <f>(data1!$A4-Logit!$B9)*data1!E4</f>
        <v>67.04269433151994</v>
      </c>
      <c r="J9" s="10">
        <f>(data1!$A4-Logit!$B9)*data1!F4</f>
        <v>10.428863562680879</v>
      </c>
      <c r="K9" s="10">
        <f>(data1!$A4-Logit!$B9)*data1!G4</f>
        <v>0.29796753036231083</v>
      </c>
      <c r="L9" s="10">
        <f>(data1!$A4-Logit!$B9)*data1!H4</f>
        <v>0.89390259108693249</v>
      </c>
      <c r="N9" s="5" t="s">
        <v>15</v>
      </c>
      <c r="O9" s="7">
        <f>SUMPRODUCT(Logit!B7:B759*(1-Logit!B7:B759),data1!F2:F754)</f>
        <v>5738.5618890257429</v>
      </c>
      <c r="P9" s="7">
        <f>SUMPRODUCT(Logit!B7:B759*(1-Logit!B7:B759),data1!F2:F754,data1!B2:B754)</f>
        <v>117474.14145730564</v>
      </c>
      <c r="Q9" s="7">
        <f>SUMPRODUCT(Logit!B7:B759*(1-Logit!B7:B759),data1!F2:F754,data1!C2:C754)</f>
        <v>69892.044315856518</v>
      </c>
      <c r="R9" s="7">
        <f>SUMPRODUCT(Logit!B7:B759*(1-Logit!B7:B759),data1!F2:F754,data1!D2:D754)</f>
        <v>61202.025945985304</v>
      </c>
      <c r="S9" s="7">
        <f>SUMPRODUCT(Logit!B7:B759*(1-Logit!B7:B759),data1!F2:F754,data1!E2:E754)</f>
        <v>1020089.9950301915</v>
      </c>
      <c r="T9" s="7">
        <f>SUMPRODUCT(Logit!B7:B759*(1-Logit!B7:B759),data1!F2:F754,data1!F2:F754)</f>
        <v>253498.58070284617</v>
      </c>
      <c r="U9" s="7">
        <f>SUMPRODUCT(Logit!B7:B759*(1-Logit!B7:B759),data1!F2:F754,data1!G2:G754)</f>
        <v>1099.1335993845116</v>
      </c>
      <c r="V9" s="7">
        <f>SUMPRODUCT(Logit!B7:B759*(1-Logit!B7:B759),data1!F2:F754,data1!H2:H754)</f>
        <v>7342.0852173759158</v>
      </c>
    </row>
    <row r="10" spans="1:22" x14ac:dyDescent="0.25">
      <c r="A10">
        <v>4</v>
      </c>
      <c r="B10">
        <f>1/(1+EXP(-($A$3+SUMPRODUCT($B$3:$H$3,data1!B5:H5))))</f>
        <v>0.77617843748072723</v>
      </c>
      <c r="C10">
        <f>(B10^data1!A5)*((1-B10)^(1-data1!A5))</f>
        <v>0.77617843748072723</v>
      </c>
      <c r="D10">
        <f t="shared" si="1"/>
        <v>-0.25337284002514265</v>
      </c>
      <c r="E10" s="10">
        <f>data1!$A5-Logit!$B10</f>
        <v>0.22382156251927277</v>
      </c>
      <c r="F10" s="10">
        <f>(data1!$A5-Logit!$B10)*data1!B5</f>
        <v>1.5219857072836898</v>
      </c>
      <c r="G10" s="10">
        <f>(data1!$A5-Logit!$B10)*data1!C5</f>
        <v>2.6858587502312732</v>
      </c>
      <c r="H10" s="10">
        <f>(data1!$A5-Logit!$B10)*data1!D5</f>
        <v>1.3429293751156366</v>
      </c>
      <c r="I10" s="10">
        <f>(data1!$A5-Logit!$B10)*data1!E5</f>
        <v>8.0575762506938204</v>
      </c>
      <c r="J10" s="10">
        <f>(data1!$A5-Logit!$B10)*data1!F5</f>
        <v>7.6099331256552745</v>
      </c>
      <c r="K10" s="10">
        <f>(data1!$A5-Logit!$B10)*data1!G5</f>
        <v>0</v>
      </c>
      <c r="L10" s="10">
        <f>(data1!$A5-Logit!$B10)*data1!H5</f>
        <v>0.6714646875578183</v>
      </c>
      <c r="N10" s="5" t="s">
        <v>16</v>
      </c>
      <c r="O10" s="7">
        <f>SUMPRODUCT(Logit!B7:B759*(1-Logit!B7:B759),data1!G2:G754)</f>
        <v>31.802816743778347</v>
      </c>
      <c r="P10" s="7">
        <f>SUMPRODUCT(Logit!B7:B759*(1-Logit!B7:B759),data1!G2:G754,data1!B2:B754)</f>
        <v>599.02201102429956</v>
      </c>
      <c r="Q10" s="7">
        <f>SUMPRODUCT(Logit!B7:B759*(1-Logit!B7:B759),data1!G2:G754,data1!C2:C754)</f>
        <v>415.48940054403459</v>
      </c>
      <c r="R10" s="7">
        <f>SUMPRODUCT(Logit!B7:B759*(1-Logit!B7:B759),data1!G2:G754,data1!D2:D754)</f>
        <v>259.76657720921753</v>
      </c>
      <c r="S10" s="7">
        <f>SUMPRODUCT(Logit!B7:B759*(1-Logit!B7:B759),data1!G2:G754,data1!E2:E754)</f>
        <v>2943.5884076278849</v>
      </c>
      <c r="T10" s="7">
        <f>SUMPRODUCT(Logit!B7:B759*(1-Logit!B7:B759),data1!G2:G754,data1!F2:F754)</f>
        <v>1099.1335993845116</v>
      </c>
      <c r="U10" s="7">
        <f>SUMPRODUCT(Logit!B7:B759*(1-Logit!B7:B759),data1!G2:G754,data1!G2:G754)</f>
        <v>41.014872701514079</v>
      </c>
      <c r="V10" s="7">
        <f>SUMPRODUCT(Logit!B7:B759*(1-Logit!B7:B759),data1!G2:G754,data1!H2:H754)</f>
        <v>48.482950834950245</v>
      </c>
    </row>
    <row r="11" spans="1:22" x14ac:dyDescent="0.25">
      <c r="A11">
        <v>5</v>
      </c>
      <c r="B11">
        <f>1/(1+EXP(-($A$3+SUMPRODUCT($B$3:$H$3,data1!B6:H6))))</f>
        <v>0.58113918967438893</v>
      </c>
      <c r="C11">
        <f>(B11^data1!A6)*((1-B11)^(1-data1!A6))</f>
        <v>0.58113918967438893</v>
      </c>
      <c r="D11">
        <f t="shared" si="1"/>
        <v>-0.54276498167536258</v>
      </c>
      <c r="E11" s="10">
        <f>data1!$A6-Logit!$B11</f>
        <v>0.41886081032561107</v>
      </c>
      <c r="F11" s="10">
        <f>(data1!$A6-Logit!$B11)*data1!B6</f>
        <v>8.4191264147353149</v>
      </c>
      <c r="G11" s="10">
        <f>(data1!$A6-Logit!$B11)*data1!C6</f>
        <v>5.8640513445585549</v>
      </c>
      <c r="H11" s="10">
        <f>(data1!$A6-Logit!$B11)*data1!D6</f>
        <v>2.9320256722792775</v>
      </c>
      <c r="I11" s="10">
        <f>(data1!$A6-Logit!$B11)*data1!E6</f>
        <v>20.524179705954943</v>
      </c>
      <c r="J11" s="10">
        <f>(data1!$A6-Logit!$B11)*data1!F6</f>
        <v>12.984685120093943</v>
      </c>
      <c r="K11" s="10">
        <f>(data1!$A6-Logit!$B11)*data1!G6</f>
        <v>0.41886081032561107</v>
      </c>
      <c r="L11" s="10">
        <f>(data1!$A6-Logit!$B11)*data1!H6</f>
        <v>0.83772162065122213</v>
      </c>
      <c r="N11" s="5" t="s">
        <v>17</v>
      </c>
      <c r="O11" s="7">
        <f>SUMPRODUCT(Logit!B7:B759*(1-Logit!B7:B759),data1!H2:H754)</f>
        <v>185.5095657237857</v>
      </c>
      <c r="P11" s="7">
        <f>SUMPRODUCT(Logit!B7:B759*(1-Logit!B7:B759),data1!H2:H754,data1!B2:B754)</f>
        <v>3796.2175795993444</v>
      </c>
      <c r="Q11" s="7">
        <f>SUMPRODUCT(Logit!B7:B759*(1-Logit!B7:B759),data1!H2:H754,data1!C2:C754)</f>
        <v>2239.722745041578</v>
      </c>
      <c r="R11" s="7">
        <f>SUMPRODUCT(Logit!B7:B759*(1-Logit!B7:B759),data1!H2:H754,data1!D2:D754)</f>
        <v>1407.0200901221865</v>
      </c>
      <c r="S11" s="7">
        <f>SUMPRODUCT(Logit!B7:B759*(1-Logit!B7:B759),data1!H2:H754,data1!E2:E754)</f>
        <v>16047.256014539525</v>
      </c>
      <c r="T11" s="7">
        <f>SUMPRODUCT(Logit!B7:B759*(1-Logit!B7:B759),data1!H2:H754,data1!F2:F754)</f>
        <v>7342.0852173759158</v>
      </c>
      <c r="U11" s="7">
        <f>SUMPRODUCT(Logit!B7:B759*(1-Logit!B7:B759),data1!H2:H754,data1!G2:G754)</f>
        <v>48.482950834950245</v>
      </c>
      <c r="V11" s="7">
        <f>SUMPRODUCT(Logit!B7:B759*(1-Logit!B7:B759),data1!H2:H754,data1!H2:H754)</f>
        <v>488.44748852618761</v>
      </c>
    </row>
    <row r="12" spans="1:22" x14ac:dyDescent="0.25">
      <c r="A12">
        <v>6</v>
      </c>
      <c r="B12">
        <f>1/(1+EXP(-($A$3+SUMPRODUCT($B$3:$H$3,data1!B7:H7))))</f>
        <v>0.81375911761523656</v>
      </c>
      <c r="C12">
        <f>(B12^data1!A7)*((1-B12)^(1-data1!A7))</f>
        <v>0.81375911761523656</v>
      </c>
      <c r="D12">
        <f t="shared" si="1"/>
        <v>-0.20609088107944035</v>
      </c>
      <c r="E12" s="10">
        <f>data1!$A7-Logit!$B12</f>
        <v>0.18624088238476344</v>
      </c>
      <c r="F12" s="10">
        <f>(data1!$A7-Logit!$B12)*data1!B7</f>
        <v>1.8361588441320089</v>
      </c>
      <c r="G12" s="10">
        <f>(data1!$A7-Logit!$B12)*data1!C7</f>
        <v>2.2348905886171613</v>
      </c>
      <c r="H12" s="10">
        <f>(data1!$A7-Logit!$B12)*data1!D7</f>
        <v>6.1459491186971933</v>
      </c>
      <c r="I12" s="10">
        <f>(data1!$A7-Logit!$B12)*data1!E7</f>
        <v>202.81632091700737</v>
      </c>
      <c r="J12" s="10">
        <f>(data1!$A7-Logit!$B12)*data1!F7</f>
        <v>10.057007648777226</v>
      </c>
      <c r="K12" s="10">
        <f>(data1!$A7-Logit!$B12)*data1!G7</f>
        <v>0</v>
      </c>
      <c r="L12" s="10">
        <f>(data1!$A7-Logit!$B12)*data1!H7</f>
        <v>0</v>
      </c>
    </row>
    <row r="13" spans="1:22" x14ac:dyDescent="0.25">
      <c r="A13">
        <v>7</v>
      </c>
      <c r="B13">
        <f>1/(1+EXP(-($A$3+SUMPRODUCT($B$3:$H$3,data1!B8:H8))))</f>
        <v>0.92519064885841951</v>
      </c>
      <c r="C13">
        <f>(B13^data1!A8)*((1-B13)^(1-data1!A8))</f>
        <v>0.92519064885841951</v>
      </c>
      <c r="D13">
        <f t="shared" si="1"/>
        <v>-7.7755455832848541E-2</v>
      </c>
      <c r="E13" s="10">
        <f>data1!$A8-Logit!$B13</f>
        <v>7.4809351141580493E-2</v>
      </c>
      <c r="F13" s="10">
        <f>(data1!$A8-Logit!$B13)*data1!B8</f>
        <v>0.68465878079758802</v>
      </c>
      <c r="G13" s="10">
        <f>(data1!$A8-Logit!$B13)*data1!C8</f>
        <v>1.1969496182652879</v>
      </c>
      <c r="H13" s="10">
        <f>(data1!$A8-Logit!$B13)*data1!D8</f>
        <v>0.82290286255738543</v>
      </c>
      <c r="I13" s="10">
        <f>(data1!$A8-Logit!$B13)*data1!E8</f>
        <v>9.05193148813124</v>
      </c>
      <c r="J13" s="10">
        <f>(data1!$A8-Logit!$B13)*data1!F8</f>
        <v>2.7679459922384781</v>
      </c>
      <c r="K13" s="10">
        <f>(data1!$A8-Logit!$B13)*data1!G8</f>
        <v>0</v>
      </c>
      <c r="L13" s="10">
        <f>(data1!$A8-Logit!$B13)*data1!H8</f>
        <v>0.14961870228316099</v>
      </c>
    </row>
    <row r="14" spans="1:22" x14ac:dyDescent="0.25">
      <c r="A14">
        <v>8</v>
      </c>
      <c r="B14">
        <f>1/(1+EXP(-($A$3+SUMPRODUCT($B$3:$H$3,data1!B9:H9))))</f>
        <v>0.80770883138197536</v>
      </c>
      <c r="C14">
        <f>(B14^data1!A9)*((1-B14)^(1-data1!A9))</f>
        <v>0.80770883138197536</v>
      </c>
      <c r="D14">
        <f t="shared" si="1"/>
        <v>-0.21355364260582577</v>
      </c>
      <c r="E14" s="10">
        <f>data1!$A9-Logit!$B14</f>
        <v>0.19229116861802464</v>
      </c>
      <c r="F14" s="10">
        <f>(data1!$A9-Logit!$B14)*data1!B9</f>
        <v>2.0959809999091545</v>
      </c>
      <c r="G14" s="10">
        <f>(data1!$A9-Logit!$B14)*data1!C9</f>
        <v>2.3074940234162957</v>
      </c>
      <c r="H14" s="10">
        <f>(data1!$A9-Logit!$B14)*data1!D9</f>
        <v>6.7301909016308628</v>
      </c>
      <c r="I14" s="10">
        <f>(data1!$A9-Logit!$B14)*data1!E9</f>
        <v>235.5566815570802</v>
      </c>
      <c r="J14" s="10">
        <f>(data1!$A9-Logit!$B14)*data1!F9</f>
        <v>10.383723105373331</v>
      </c>
      <c r="K14" s="10">
        <f>(data1!$A9-Logit!$B14)*data1!G9</f>
        <v>0</v>
      </c>
      <c r="L14" s="10">
        <f>(data1!$A9-Logit!$B14)*data1!H9</f>
        <v>0</v>
      </c>
      <c r="N14" s="5" t="s">
        <v>24</v>
      </c>
      <c r="O14" s="6" t="s">
        <v>10</v>
      </c>
      <c r="P14" s="6" t="s">
        <v>11</v>
      </c>
      <c r="Q14" s="6" t="s">
        <v>12</v>
      </c>
      <c r="R14" s="6" t="s">
        <v>13</v>
      </c>
      <c r="S14" s="6" t="s">
        <v>14</v>
      </c>
      <c r="T14" s="6" t="s">
        <v>15</v>
      </c>
      <c r="U14" s="6" t="s">
        <v>16</v>
      </c>
      <c r="V14" s="6" t="s">
        <v>17</v>
      </c>
    </row>
    <row r="15" spans="1:22" x14ac:dyDescent="0.25">
      <c r="A15">
        <v>9</v>
      </c>
      <c r="B15">
        <f>1/(1+EXP(-($A$3+SUMPRODUCT($B$3:$H$3,data1!B10:H10))))</f>
        <v>0.84931948057790851</v>
      </c>
      <c r="C15">
        <f>(B15^data1!A10)*((1-B15)^(1-data1!A10))</f>
        <v>0.84931948057790851</v>
      </c>
      <c r="D15">
        <f t="shared" si="1"/>
        <v>-0.16331986124280382</v>
      </c>
      <c r="E15" s="10">
        <f>data1!$A10-Logit!$B15</f>
        <v>0.15068051942209149</v>
      </c>
      <c r="F15" s="10">
        <f>(data1!$A10-Logit!$B15)*data1!B10</f>
        <v>2.6075264345833409</v>
      </c>
      <c r="G15" s="10">
        <f>(data1!$A10-Logit!$B15)*data1!C10</f>
        <v>1.8081662330650978</v>
      </c>
      <c r="H15" s="10">
        <f>(data1!$A10-Logit!$B15)*data1!D10</f>
        <v>3.6163324661301957</v>
      </c>
      <c r="I15" s="10">
        <f>(data1!$A10-Logit!$B15)*data1!E10</f>
        <v>86.791979187124696</v>
      </c>
      <c r="J15" s="10">
        <f>(data1!$A10-Logit!$B15)*data1!F10</f>
        <v>7.2326649322603913</v>
      </c>
      <c r="K15" s="10">
        <f>(data1!$A10-Logit!$B15)*data1!G10</f>
        <v>0</v>
      </c>
      <c r="L15" s="10">
        <f>(data1!$A10-Logit!$B15)*data1!H10</f>
        <v>0.30136103884418297</v>
      </c>
      <c r="N15" s="5" t="s">
        <v>10</v>
      </c>
      <c r="O15" s="11">
        <f>INDEX(MINVERSE(O4:V11),1,1)</f>
        <v>0.74023650479159253</v>
      </c>
      <c r="P15" s="11">
        <f>INDEX(MINVERSE(O4:V11),1,2)</f>
        <v>7.2968502013153402E-4</v>
      </c>
      <c r="Q15" s="11">
        <f>INDEX(MINVERSE(O4:V11),1,3)</f>
        <v>-2.2082981663895555E-2</v>
      </c>
      <c r="R15" s="11">
        <f>INDEX(MINVERSE(O4:V11),1,4)</f>
        <v>-4.0718410722648691E-3</v>
      </c>
      <c r="S15" s="11">
        <f>INDEX(MINVERSE(O4:V11),1,5)</f>
        <v>1.5581967169709749E-4</v>
      </c>
      <c r="T15" s="11">
        <f>INDEX(MINVERSE(O4:V11),1,6)</f>
        <v>-9.541492645920276E-3</v>
      </c>
      <c r="U15" s="11">
        <f>INDEX(MINVERSE(O4:V11),1,7)</f>
        <v>-5.510846677815643E-2</v>
      </c>
      <c r="V15" s="11">
        <f>INDEX(MINVERSE(O4:V11),1,8)</f>
        <v>-3.0046796124905479E-2</v>
      </c>
    </row>
    <row r="16" spans="1:22" x14ac:dyDescent="0.25">
      <c r="A16">
        <v>10</v>
      </c>
      <c r="B16">
        <f>1/(1+EXP(-($A$3+SUMPRODUCT($B$3:$H$3,data1!B11:H11))))</f>
        <v>0.91857888489789008</v>
      </c>
      <c r="C16">
        <f>(B16^data1!A11)*((1-B16)^(1-data1!A11))</f>
        <v>0.91857888489789008</v>
      </c>
      <c r="D16">
        <f t="shared" si="1"/>
        <v>-8.4927493531540624E-2</v>
      </c>
      <c r="E16" s="10">
        <f>data1!$A11-Logit!$B16</f>
        <v>8.142111510210992E-2</v>
      </c>
      <c r="F16" s="10">
        <f>(data1!$A11-Logit!$B16)*data1!B11</f>
        <v>1.052367928224619</v>
      </c>
      <c r="G16" s="10">
        <f>(data1!$A11-Logit!$B16)*data1!C11</f>
        <v>0.97705338122531904</v>
      </c>
      <c r="H16" s="10">
        <f>(data1!$A11-Logit!$B16)*data1!D11</f>
        <v>1.7098434171443082</v>
      </c>
      <c r="I16" s="10">
        <f>(data1!$A11-Logit!$B16)*data1!E11</f>
        <v>35.906711760030475</v>
      </c>
      <c r="J16" s="10">
        <f>(data1!$A11-Logit!$B16)*data1!F11</f>
        <v>3.175423488982287</v>
      </c>
      <c r="K16" s="10">
        <f>(data1!$A11-Logit!$B16)*data1!G11</f>
        <v>0</v>
      </c>
      <c r="L16" s="10">
        <f>(data1!$A11-Logit!$B16)*data1!H11</f>
        <v>0.16284223020421984</v>
      </c>
      <c r="N16" s="5" t="s">
        <v>11</v>
      </c>
      <c r="O16" s="11">
        <f>INDEX(MINVERSE(O4:V11),2,1)</f>
        <v>7.2968502013154378E-4</v>
      </c>
      <c r="P16" s="11">
        <f>INDEX(MINVERSE(O4:V11),2,2)</f>
        <v>7.09206948295417E-5</v>
      </c>
      <c r="Q16" s="11">
        <f>INDEX(MINVERSE(O4:V11),2,3)</f>
        <v>-1.2773314239624957E-4</v>
      </c>
      <c r="R16" s="11">
        <f>INDEX(MINVERSE(O4:V11),2,4)</f>
        <v>3.9450771383697024E-6</v>
      </c>
      <c r="S16" s="11">
        <f>INDEX(MINVERSE(O4:V11),2,5)</f>
        <v>4.6488689704214338E-7</v>
      </c>
      <c r="T16" s="11">
        <f>INDEX(MINVERSE(O4:V11),2,6)</f>
        <v>-1.6576644468411487E-5</v>
      </c>
      <c r="U16" s="11">
        <f>INDEX(MINVERSE(O4:V11),2,7)</f>
        <v>1.1555033018352019E-4</v>
      </c>
      <c r="V16" s="11">
        <f>INDEX(MINVERSE(O4:V11),2,8)</f>
        <v>-3.1555412256270068E-5</v>
      </c>
    </row>
    <row r="17" spans="1:22" x14ac:dyDescent="0.25">
      <c r="A17">
        <v>11</v>
      </c>
      <c r="B17">
        <f>1/(1+EXP(-($A$3+SUMPRODUCT($B$3:$H$3,data1!B12:H12))))</f>
        <v>0.89036876208813109</v>
      </c>
      <c r="C17">
        <f>(B17^data1!A12)*((1-B17)^(1-data1!A12))</f>
        <v>0.89036876208813109</v>
      </c>
      <c r="D17">
        <f t="shared" si="1"/>
        <v>-0.11611956264596113</v>
      </c>
      <c r="E17" s="10">
        <f>data1!$A12-Logit!$B17</f>
        <v>0.10963123791186891</v>
      </c>
      <c r="F17" s="10">
        <f>(data1!$A12-Logit!$B17)*data1!B12</f>
        <v>2.6640339790966201</v>
      </c>
      <c r="G17" s="10">
        <f>(data1!$A12-Logit!$B17)*data1!C12</f>
        <v>1.3155748549424269</v>
      </c>
      <c r="H17" s="10">
        <f>(data1!$A12-Logit!$B17)*data1!D12</f>
        <v>1.6444685686780336</v>
      </c>
      <c r="I17" s="10">
        <f>(data1!$A12-Logit!$B17)*data1!E12</f>
        <v>24.667028530170505</v>
      </c>
      <c r="J17" s="10">
        <f>(data1!$A12-Logit!$B17)*data1!F12</f>
        <v>3.6178308510916741</v>
      </c>
      <c r="K17" s="10">
        <f>(data1!$A12-Logit!$B17)*data1!G12</f>
        <v>0</v>
      </c>
      <c r="L17" s="10">
        <f>(data1!$A12-Logit!$B17)*data1!H12</f>
        <v>0.10963123791186891</v>
      </c>
      <c r="N17" s="5" t="s">
        <v>12</v>
      </c>
      <c r="O17" s="11">
        <f>INDEX(MINVERSE(O4:V11),3,1)</f>
        <v>-2.2082981663895721E-2</v>
      </c>
      <c r="P17" s="11">
        <f>INDEX(MINVERSE(O4:V11),3,2)</f>
        <v>-1.2773314239624946E-4</v>
      </c>
      <c r="Q17" s="11">
        <f>INDEX(MINVERSE(O4:V11),3,3)</f>
        <v>1.8869955691535735E-3</v>
      </c>
      <c r="R17" s="11">
        <f>INDEX(MINVERSE(O4:V11),3,4)</f>
        <v>-3.1092908830917844E-5</v>
      </c>
      <c r="S17" s="11">
        <f>INDEX(MINVERSE(O4:V11),3,5)</f>
        <v>1.0709823224157524E-6</v>
      </c>
      <c r="T17" s="11">
        <f>INDEX(MINVERSE(O4:V11),3,6)</f>
        <v>3.8085234276462195E-5</v>
      </c>
      <c r="U17" s="11">
        <f>INDEX(MINVERSE(O4:V11),3,7)</f>
        <v>-1.4441318093213963E-3</v>
      </c>
      <c r="V17" s="11">
        <f>INDEX(MINVERSE(O4:V11),3,8)</f>
        <v>3.5236745573349637E-4</v>
      </c>
    </row>
    <row r="18" spans="1:22" x14ac:dyDescent="0.25">
      <c r="A18">
        <v>12</v>
      </c>
      <c r="B18">
        <f>1/(1+EXP(-($A$3+SUMPRODUCT($B$3:$H$3,data1!B13:H13))))</f>
        <v>0.74362398071525793</v>
      </c>
      <c r="C18">
        <f>(B18^data1!A13)*((1-B18)^(1-data1!A13))</f>
        <v>0.74362398071525793</v>
      </c>
      <c r="D18">
        <f t="shared" si="1"/>
        <v>-0.29621977417225609</v>
      </c>
      <c r="E18" s="10">
        <f>data1!$A13-Logit!$B18</f>
        <v>0.25637601928474207</v>
      </c>
      <c r="F18" s="10">
        <f>(data1!$A13-Logit!$B18)*data1!B13</f>
        <v>5.0506258684514522</v>
      </c>
      <c r="G18" s="10">
        <f>(data1!$A13-Logit!$B18)*data1!C13</f>
        <v>2.8201362121321627</v>
      </c>
      <c r="H18" s="10">
        <f>(data1!$A13-Logit!$B18)*data1!D13</f>
        <v>3.5892642699863888</v>
      </c>
      <c r="I18" s="10">
        <f>(data1!$A13-Logit!$B18)*data1!E13</f>
        <v>50.249699779809447</v>
      </c>
      <c r="J18" s="10">
        <f>(data1!$A13-Logit!$B18)*data1!F13</f>
        <v>10.767792809959166</v>
      </c>
      <c r="K18" s="10">
        <f>(data1!$A13-Logit!$B18)*data1!G13</f>
        <v>0</v>
      </c>
      <c r="L18" s="10">
        <f>(data1!$A13-Logit!$B18)*data1!H13</f>
        <v>0.25637601928474207</v>
      </c>
      <c r="N18" s="5" t="s">
        <v>13</v>
      </c>
      <c r="O18" s="11">
        <f>INDEX(MINVERSE(O4:V11),4,1)</f>
        <v>-4.0718410722647511E-3</v>
      </c>
      <c r="P18" s="11">
        <f>INDEX(MINVERSE(O4:V11),4,2)</f>
        <v>3.9450771383690197E-6</v>
      </c>
      <c r="Q18" s="11">
        <f>INDEX(MINVERSE(O4:V11),4,3)</f>
        <v>-3.1092908830909936E-5</v>
      </c>
      <c r="R18" s="11">
        <f>INDEX(MINVERSE(O4:V11),4,4)</f>
        <v>1.0276466709483372E-3</v>
      </c>
      <c r="S18" s="11">
        <f>INDEX(MINVERSE(O4:V11),4,5)</f>
        <v>-2.9771104841957876E-5</v>
      </c>
      <c r="T18" s="11">
        <f>INDEX(MINVERSE(O4:V11),4,6)</f>
        <v>-3.4664356878427606E-5</v>
      </c>
      <c r="U18" s="11">
        <f>INDEX(MINVERSE(O4:V11),4,7)</f>
        <v>-2.9630200951467688E-4</v>
      </c>
      <c r="V18" s="11">
        <f>INDEX(MINVERSE(O4:V11),4,8)</f>
        <v>2.2669352013334723E-4</v>
      </c>
    </row>
    <row r="19" spans="1:22" x14ac:dyDescent="0.25">
      <c r="A19">
        <v>13</v>
      </c>
      <c r="B19">
        <f>1/(1+EXP(-($A$3+SUMPRODUCT($B$3:$H$3,data1!B14:H14))))</f>
        <v>0.23067122909308241</v>
      </c>
      <c r="C19">
        <f>(B19^data1!A14)*((1-B19)^(1-data1!A14))</f>
        <v>0.23067122909308241</v>
      </c>
      <c r="D19">
        <f t="shared" si="1"/>
        <v>-1.4667618329229144</v>
      </c>
      <c r="E19" s="10">
        <f>data1!$A14-Logit!$B19</f>
        <v>0.76932877090691765</v>
      </c>
      <c r="F19" s="10">
        <f>(data1!$A14-Logit!$B19)*data1!B14</f>
        <v>11.539937433116458</v>
      </c>
      <c r="G19" s="10">
        <f>(data1!$A14-Logit!$B19)*data1!C14</f>
        <v>9.2319452508830118</v>
      </c>
      <c r="H19" s="10">
        <f>(data1!$A14-Logit!$B19)*data1!D14</f>
        <v>0</v>
      </c>
      <c r="I19" s="10">
        <f>(data1!$A14-Logit!$B19)*data1!E14</f>
        <v>0</v>
      </c>
      <c r="J19" s="10">
        <f>(data1!$A14-Logit!$B19)*data1!F14</f>
        <v>23.079863127207531</v>
      </c>
      <c r="K19" s="10">
        <f>(data1!$A14-Logit!$B19)*data1!G14</f>
        <v>0.76932877090691765</v>
      </c>
      <c r="L19" s="10">
        <f>(data1!$A14-Logit!$B19)*data1!H14</f>
        <v>1.5386575418138353</v>
      </c>
      <c r="N19" s="5" t="s">
        <v>14</v>
      </c>
      <c r="O19" s="11">
        <f>INDEX(MINVERSE(O4:V11),5,1)</f>
        <v>1.558196716970945E-4</v>
      </c>
      <c r="P19" s="11">
        <f>INDEX(MINVERSE(O4:V11),5,2)</f>
        <v>4.6488689704215434E-7</v>
      </c>
      <c r="Q19" s="11">
        <f>INDEX(MINVERSE(O4:V11),5,3)</f>
        <v>1.0709823224154644E-6</v>
      </c>
      <c r="R19" s="11">
        <f>INDEX(MINVERSE(O4:V11),5,4)</f>
        <v>-2.9771104841957923E-5</v>
      </c>
      <c r="S19" s="11">
        <f>INDEX(MINVERSE(O4:V11),5,5)</f>
        <v>1.032484070469942E-6</v>
      </c>
      <c r="T19" s="11">
        <f>INDEX(MINVERSE(O4:V11),5,6)</f>
        <v>-9.7691148861848194E-7</v>
      </c>
      <c r="U19" s="11">
        <f>INDEX(MINVERSE(O4:V11),5,7)</f>
        <v>4.0437298550030505E-6</v>
      </c>
      <c r="V19" s="11">
        <f>INDEX(MINVERSE(O4:V11),5,8)</f>
        <v>-1.582632877665856E-6</v>
      </c>
    </row>
    <row r="20" spans="1:22" x14ac:dyDescent="0.25">
      <c r="A20">
        <v>14</v>
      </c>
      <c r="B20">
        <f>1/(1+EXP(-($A$3+SUMPRODUCT($B$3:$H$3,data1!B15:H15))))</f>
        <v>0.79689458150185266</v>
      </c>
      <c r="C20">
        <f>(B20^data1!A15)*((1-B20)^(1-data1!A15))</f>
        <v>0.79689458150185266</v>
      </c>
      <c r="D20">
        <f t="shared" si="1"/>
        <v>-0.22703287807218397</v>
      </c>
      <c r="E20" s="10">
        <f>data1!$A15-Logit!$B20</f>
        <v>0.20310541849814734</v>
      </c>
      <c r="F20" s="10">
        <f>(data1!$A15-Logit!$B20)*data1!B15</f>
        <v>2.965339187551514</v>
      </c>
      <c r="G20" s="10">
        <f>(data1!$A15-Logit!$B20)*data1!C15</f>
        <v>2.4372650219777681</v>
      </c>
      <c r="H20" s="10">
        <f>(data1!$A15-Logit!$B20)*data1!D15</f>
        <v>2.8434758589740627</v>
      </c>
      <c r="I20" s="10">
        <f>(data1!$A15-Logit!$B20)*data1!E15</f>
        <v>39.808662025636878</v>
      </c>
      <c r="J20" s="10">
        <f>(data1!$A15-Logit!$B20)*data1!F15</f>
        <v>8.7335329954203349</v>
      </c>
      <c r="K20" s="10">
        <f>(data1!$A15-Logit!$B20)*data1!G15</f>
        <v>0</v>
      </c>
      <c r="L20" s="10">
        <f>(data1!$A15-Logit!$B20)*data1!H15</f>
        <v>0.40621083699629468</v>
      </c>
      <c r="N20" s="5" t="s">
        <v>15</v>
      </c>
      <c r="O20" s="11">
        <f>INDEX(MINVERSE(O4:V11),6,1)</f>
        <v>-9.5414926459202378E-3</v>
      </c>
      <c r="P20" s="11">
        <f>INDEX(MINVERSE(O4:V11),6,2)</f>
        <v>-1.6576644468411266E-5</v>
      </c>
      <c r="Q20" s="11">
        <f>INDEX(MINVERSE(O4:V11),6,3)</f>
        <v>3.8085234276457113E-5</v>
      </c>
      <c r="R20" s="11">
        <f>INDEX(MINVERSE(O4:V11),6,4)</f>
        <v>-3.466435687842312E-5</v>
      </c>
      <c r="S20" s="11">
        <f>INDEX(MINVERSE(O4:V11),6,5)</f>
        <v>-9.7691148861862911E-7</v>
      </c>
      <c r="T20" s="11">
        <f>INDEX(MINVERSE(O4:V11),6,6)</f>
        <v>2.1237394063563735E-4</v>
      </c>
      <c r="U20" s="11">
        <f>INDEX(MINVERSE(O4:V11),6,7)</f>
        <v>1.4061858924272269E-3</v>
      </c>
      <c r="V20" s="11">
        <f>INDEX(MINVERSE(O4:V11),6,8)</f>
        <v>3.7808142909587716E-4</v>
      </c>
    </row>
    <row r="21" spans="1:22" x14ac:dyDescent="0.25">
      <c r="A21">
        <v>15</v>
      </c>
      <c r="B21">
        <f>1/(1+EXP(-($A$3+SUMPRODUCT($B$3:$H$3,data1!B16:H16))))</f>
        <v>0.37945801088796399</v>
      </c>
      <c r="C21">
        <f>(B21^data1!A16)*((1-B21)^(1-data1!A16))</f>
        <v>0.37945801088796399</v>
      </c>
      <c r="D21">
        <f t="shared" si="1"/>
        <v>-0.9690113315143396</v>
      </c>
      <c r="E21" s="10">
        <f>data1!$A16-Logit!$B21</f>
        <v>0.62054198911203606</v>
      </c>
      <c r="F21" s="10">
        <f>(data1!$A16-Logit!$B21)*data1!B16</f>
        <v>15.284516794208894</v>
      </c>
      <c r="G21" s="10">
        <f>(data1!$A16-Logit!$B21)*data1!C16</f>
        <v>6.2054198911203606</v>
      </c>
      <c r="H21" s="10">
        <f>(data1!$A16-Logit!$B21)*data1!D16</f>
        <v>3.7232519346722164</v>
      </c>
      <c r="I21" s="10">
        <f>(data1!$A16-Logit!$B21)*data1!E16</f>
        <v>22.339511608033298</v>
      </c>
      <c r="J21" s="10">
        <f>(data1!$A16-Logit!$B21)*data1!F16</f>
        <v>26.683305531817552</v>
      </c>
      <c r="K21" s="10">
        <f>(data1!$A16-Logit!$B21)*data1!G16</f>
        <v>0</v>
      </c>
      <c r="L21" s="10">
        <f>(data1!$A16-Logit!$B21)*data1!H16</f>
        <v>0.62054198911203606</v>
      </c>
      <c r="N21" s="5" t="s">
        <v>16</v>
      </c>
      <c r="O21" s="11">
        <f>INDEX(MINVERSE(O4:V11),7,1)</f>
        <v>-5.5108466778156034E-2</v>
      </c>
      <c r="P21" s="11">
        <f>INDEX(MINVERSE(O4:V11),7,2)</f>
        <v>1.1555033018352221E-4</v>
      </c>
      <c r="Q21" s="11">
        <f>INDEX(MINVERSE(O4:V11),7,3)</f>
        <v>-1.444131809321438E-3</v>
      </c>
      <c r="R21" s="11">
        <f>INDEX(MINVERSE(O4:V11),7,4)</f>
        <v>-2.9630200951463363E-4</v>
      </c>
      <c r="S21" s="11">
        <f>INDEX(MINVERSE(O4:V11),7,5)</f>
        <v>4.043729855001691E-6</v>
      </c>
      <c r="T21" s="11">
        <f>INDEX(MINVERSE(O4:V11),7,6)</f>
        <v>1.4061858924272238E-3</v>
      </c>
      <c r="U21" s="11">
        <f>INDEX(MINVERSE(O4:V11),7,7)</f>
        <v>4.1446960200303445E-2</v>
      </c>
      <c r="V21" s="11">
        <f>INDEX(MINVERSE(O4:V11),7,8)</f>
        <v>2.1233662861586261E-3</v>
      </c>
    </row>
    <row r="22" spans="1:22" x14ac:dyDescent="0.25">
      <c r="A22">
        <v>16</v>
      </c>
      <c r="B22">
        <f>1/(1+EXP(-($A$3+SUMPRODUCT($B$3:$H$3,data1!B17:H17))))</f>
        <v>0.7651206447683585</v>
      </c>
      <c r="C22">
        <f>(B22^data1!A17)*((1-B22)^(1-data1!A17))</f>
        <v>0.7651206447683585</v>
      </c>
      <c r="D22">
        <f t="shared" si="1"/>
        <v>-0.26772175201026527</v>
      </c>
      <c r="E22" s="10">
        <f>data1!$A17-Logit!$B22</f>
        <v>0.2348793552316415</v>
      </c>
      <c r="F22" s="10">
        <f>(data1!$A17-Logit!$B22)*data1!B17</f>
        <v>4.1176762807771263</v>
      </c>
      <c r="G22" s="10">
        <f>(data1!$A17-Logit!$B22)*data1!C17</f>
        <v>2.5836729075480562</v>
      </c>
      <c r="H22" s="10">
        <f>(data1!$A17-Logit!$B22)*data1!D17</f>
        <v>2.1139141970847737</v>
      </c>
      <c r="I22" s="10">
        <f>(data1!$A17-Logit!$B22)*data1!E17</f>
        <v>19.02522777376296</v>
      </c>
      <c r="J22" s="10">
        <f>(data1!$A17-Logit!$B22)*data1!F17</f>
        <v>8.2207774331074521</v>
      </c>
      <c r="K22" s="10">
        <f>(data1!$A17-Logit!$B22)*data1!G17</f>
        <v>0</v>
      </c>
      <c r="L22" s="10">
        <f>(data1!$A17-Logit!$B22)*data1!H17</f>
        <v>0.70463806569492449</v>
      </c>
      <c r="N22" s="5" t="s">
        <v>17</v>
      </c>
      <c r="O22" s="11">
        <f>INDEX(MINVERSE(O4:V11),8,1)</f>
        <v>-3.0046796124905351E-2</v>
      </c>
      <c r="P22" s="11">
        <f>INDEX(MINVERSE(O4:V11),8,2)</f>
        <v>-3.1555412256269289E-5</v>
      </c>
      <c r="Q22" s="11">
        <f>INDEX(MINVERSE(O4:V11),8,3)</f>
        <v>3.523674557334851E-4</v>
      </c>
      <c r="R22" s="11">
        <f>INDEX(MINVERSE(O4:V11),8,4)</f>
        <v>2.2669352013335019E-4</v>
      </c>
      <c r="S22" s="11">
        <f>INDEX(MINVERSE(O4:V11),8,5)</f>
        <v>-1.5826328776659693E-6</v>
      </c>
      <c r="T22" s="11">
        <f>INDEX(MINVERSE(O4:V11),8,6)</f>
        <v>3.7808142909587678E-4</v>
      </c>
      <c r="U22" s="11">
        <f>INDEX(MINVERSE(O4:V11),8,7)</f>
        <v>2.1233662861586304E-3</v>
      </c>
      <c r="V22" s="11">
        <f>INDEX(MINVERSE(O4:V11),8,8)</f>
        <v>5.5935088484891432E-3</v>
      </c>
    </row>
    <row r="23" spans="1:22" x14ac:dyDescent="0.25">
      <c r="A23">
        <v>17</v>
      </c>
      <c r="B23">
        <f>1/(1+EXP(-($A$3+SUMPRODUCT($B$3:$H$3,data1!B18:H18))))</f>
        <v>0.87755254969817809</v>
      </c>
      <c r="C23">
        <f>(B23^data1!A18)*((1-B23)^(1-data1!A18))</f>
        <v>0.87755254969817809</v>
      </c>
      <c r="D23">
        <f t="shared" si="1"/>
        <v>-0.13061843973926343</v>
      </c>
      <c r="E23" s="10">
        <f>data1!$A18-Logit!$B23</f>
        <v>0.12244745030182191</v>
      </c>
      <c r="F23" s="10">
        <f>(data1!$A18-Logit!$B23)*data1!B18</f>
        <v>1.7265066436909289</v>
      </c>
      <c r="G23" s="10">
        <f>(data1!$A18-Logit!$B23)*data1!C18</f>
        <v>1.469369403621863</v>
      </c>
      <c r="H23" s="10">
        <f>(data1!$A18-Logit!$B23)*data1!D18</f>
        <v>2.4489490060364383</v>
      </c>
      <c r="I23" s="10">
        <f>(data1!$A18-Logit!$B23)*data1!E18</f>
        <v>48.978980120728764</v>
      </c>
      <c r="J23" s="10">
        <f>(data1!$A18-Logit!$B23)*data1!F18</f>
        <v>5.265240362978342</v>
      </c>
      <c r="K23" s="10">
        <f>(data1!$A18-Logit!$B23)*data1!G18</f>
        <v>0</v>
      </c>
      <c r="L23" s="10">
        <f>(data1!$A18-Logit!$B23)*data1!H18</f>
        <v>0.24489490060364383</v>
      </c>
    </row>
    <row r="24" spans="1:22" x14ac:dyDescent="0.25">
      <c r="A24">
        <v>18</v>
      </c>
      <c r="B24">
        <f>1/(1+EXP(-($A$3+SUMPRODUCT($B$3:$H$3,data1!B19:H19))))</f>
        <v>0.67495435447720187</v>
      </c>
      <c r="C24">
        <f>(B24^data1!A19)*((1-B24)^(1-data1!A19))</f>
        <v>0.67495435447720187</v>
      </c>
      <c r="D24">
        <f t="shared" si="1"/>
        <v>-0.3931102133928831</v>
      </c>
      <c r="E24" s="10">
        <f>data1!$A19-Logit!$B24</f>
        <v>0.32504564552279813</v>
      </c>
      <c r="F24" s="10">
        <f>(data1!$A19-Logit!$B24)*data1!B19</f>
        <v>5.1483978975988576</v>
      </c>
      <c r="G24" s="10">
        <f>(data1!$A19-Logit!$B24)*data1!C19</f>
        <v>3.9005477462735776</v>
      </c>
      <c r="H24" s="10">
        <f>(data1!$A19-Logit!$B24)*data1!D19</f>
        <v>1.9502738731367888</v>
      </c>
      <c r="I24" s="10">
        <f>(data1!$A19-Logit!$B24)*data1!E19</f>
        <v>11.701643238820733</v>
      </c>
      <c r="J24" s="10">
        <f>(data1!$A19-Logit!$B24)*data1!F19</f>
        <v>12.676780175389126</v>
      </c>
      <c r="K24" s="10">
        <f>(data1!$A19-Logit!$B24)*data1!G19</f>
        <v>0</v>
      </c>
      <c r="L24" s="10">
        <f>(data1!$A19-Logit!$B24)*data1!H19</f>
        <v>1.6252282276139907</v>
      </c>
    </row>
    <row r="25" spans="1:22" x14ac:dyDescent="0.25">
      <c r="A25">
        <v>19</v>
      </c>
      <c r="B25">
        <f>1/(1+EXP(-($A$3+SUMPRODUCT($B$3:$H$3,data1!B20:H20))))</f>
        <v>0.8680608231317235</v>
      </c>
      <c r="C25">
        <f>(B25^data1!A20)*((1-B25)^(1-data1!A20))</f>
        <v>0.8680608231317235</v>
      </c>
      <c r="D25">
        <f t="shared" si="1"/>
        <v>-0.14149349404436576</v>
      </c>
      <c r="E25" s="10">
        <f>data1!$A20-Logit!$B25</f>
        <v>0.1319391768682765</v>
      </c>
      <c r="F25" s="10">
        <f>(data1!$A20-Logit!$B25)*data1!B20</f>
        <v>1.8603424441734968</v>
      </c>
      <c r="G25" s="10">
        <f>(data1!$A20-Logit!$B25)*data1!C20</f>
        <v>1.583270122419318</v>
      </c>
      <c r="H25" s="10">
        <f>(data1!$A20-Logit!$B25)*data1!D20</f>
        <v>3.0346010679703594</v>
      </c>
      <c r="I25" s="10">
        <f>(data1!$A20-Logit!$B25)*data1!E20</f>
        <v>69.795824563318263</v>
      </c>
      <c r="J25" s="10">
        <f>(data1!$A20-Logit!$B25)*data1!F20</f>
        <v>5.9372629590724424</v>
      </c>
      <c r="K25" s="10">
        <f>(data1!$A20-Logit!$B25)*data1!G20</f>
        <v>0</v>
      </c>
      <c r="L25" s="10">
        <f>(data1!$A20-Logit!$B25)*data1!H20</f>
        <v>0</v>
      </c>
      <c r="N25" s="5" t="s">
        <v>25</v>
      </c>
    </row>
    <row r="26" spans="1:22" x14ac:dyDescent="0.25">
      <c r="A26">
        <v>20</v>
      </c>
      <c r="B26">
        <f>1/(1+EXP(-($A$3+SUMPRODUCT($B$3:$H$3,data1!B21:H21))))</f>
        <v>0.8343230042821409</v>
      </c>
      <c r="C26">
        <f>(B26^data1!A21)*((1-B26)^(1-data1!A21))</f>
        <v>0.8343230042821409</v>
      </c>
      <c r="D26">
        <f t="shared" si="1"/>
        <v>-0.18113465630052983</v>
      </c>
      <c r="E26" s="10">
        <f>data1!$A21-Logit!$B26</f>
        <v>0.1656769957178591</v>
      </c>
      <c r="F26" s="10">
        <f>(data1!$A21-Logit!$B26)*data1!B21</f>
        <v>1.7064666094166083</v>
      </c>
      <c r="G26" s="10">
        <f>(data1!$A21-Logit!$B26)*data1!C21</f>
        <v>1.9881239486143092</v>
      </c>
      <c r="H26" s="10">
        <f>(data1!$A21-Logit!$B26)*data1!D21</f>
        <v>1.491092961460732</v>
      </c>
      <c r="I26" s="10">
        <f>(data1!$A21-Logit!$B26)*data1!E21</f>
        <v>13.419836653146588</v>
      </c>
      <c r="J26" s="10">
        <f>(data1!$A21-Logit!$B26)*data1!F21</f>
        <v>5.7986948501250684</v>
      </c>
      <c r="K26" s="10">
        <f>(data1!$A21-Logit!$B26)*data1!G21</f>
        <v>0</v>
      </c>
      <c r="L26" s="10">
        <f>(data1!$A21-Logit!$B26)*data1!H21</f>
        <v>0.6627079828714364</v>
      </c>
      <c r="N26" s="5" t="s">
        <v>26</v>
      </c>
      <c r="O26" s="6" t="s">
        <v>10</v>
      </c>
      <c r="P26" s="6" t="s">
        <v>11</v>
      </c>
      <c r="Q26" s="6" t="s">
        <v>12</v>
      </c>
      <c r="R26" s="6" t="s">
        <v>13</v>
      </c>
      <c r="S26" s="6" t="s">
        <v>14</v>
      </c>
      <c r="T26" s="6" t="s">
        <v>15</v>
      </c>
      <c r="U26" s="6" t="s">
        <v>16</v>
      </c>
      <c r="V26" s="6" t="s">
        <v>17</v>
      </c>
    </row>
    <row r="27" spans="1:22" x14ac:dyDescent="0.25">
      <c r="A27">
        <v>21</v>
      </c>
      <c r="B27">
        <f>1/(1+EXP(-($A$3+SUMPRODUCT($B$3:$H$3,data1!B22:H22))))</f>
        <v>0.70146557365744877</v>
      </c>
      <c r="C27">
        <f>(B27^data1!A22)*((1-B27)^(1-data1!A22))</f>
        <v>0.70146557365744877</v>
      </c>
      <c r="D27">
        <f t="shared" si="1"/>
        <v>-0.35458345597179663</v>
      </c>
      <c r="E27" s="10">
        <f>data1!$A22-Logit!$B27</f>
        <v>0.29853442634255123</v>
      </c>
      <c r="F27" s="10">
        <f>(data1!$A22-Logit!$B27)*data1!B22</f>
        <v>6.7632919396855282</v>
      </c>
      <c r="G27" s="10">
        <f>(data1!$A22-Logit!$B27)*data1!C22</f>
        <v>4.7765508214808197</v>
      </c>
      <c r="H27" s="10">
        <f>(data1!$A22-Logit!$B27)*data1!D22</f>
        <v>1.492672131712756</v>
      </c>
      <c r="I27" s="10">
        <f>(data1!$A22-Logit!$B27)*data1!E22</f>
        <v>7.4633606585637811</v>
      </c>
      <c r="J27" s="10">
        <f>(data1!$A22-Logit!$B27)*data1!F22</f>
        <v>12.538445906387151</v>
      </c>
      <c r="K27" s="10">
        <f>(data1!$A22-Logit!$B27)*data1!G22</f>
        <v>0</v>
      </c>
      <c r="L27" s="10">
        <f>(data1!$A22-Logit!$B27)*data1!H22</f>
        <v>0.59706885268510246</v>
      </c>
      <c r="N27" s="5" t="s">
        <v>27</v>
      </c>
      <c r="O27" s="7">
        <f>Logit!A3</f>
        <v>0.42559427136144401</v>
      </c>
      <c r="P27" s="7">
        <f>Logit!B3</f>
        <v>-2.1344750058679599E-2</v>
      </c>
      <c r="Q27" s="7">
        <f>Logit!C3</f>
        <v>0.22116671014752001</v>
      </c>
      <c r="R27" s="7">
        <f>Logit!D3</f>
        <v>0.20586812692405401</v>
      </c>
      <c r="S27" s="7">
        <f>Logit!E3</f>
        <v>-3.1540389183237899E-3</v>
      </c>
      <c r="T27" s="7">
        <f>Logit!F3</f>
        <v>-8.8026519795049399E-2</v>
      </c>
      <c r="U27" s="7">
        <f>Logit!G3</f>
        <v>-1.4433667698939201</v>
      </c>
      <c r="V27" s="7">
        <f>Logit!H3</f>
        <v>6.0107010910991403E-2</v>
      </c>
    </row>
    <row r="28" spans="1:22" x14ac:dyDescent="0.25">
      <c r="A28">
        <v>22</v>
      </c>
      <c r="B28">
        <f>1/(1+EXP(-($A$3+SUMPRODUCT($B$3:$H$3,data1!B23:H23))))</f>
        <v>0.89557808403824823</v>
      </c>
      <c r="C28">
        <f>(B28^data1!A23)*((1-B28)^(1-data1!A23))</f>
        <v>0.89557808403824823</v>
      </c>
      <c r="D28">
        <f t="shared" si="1"/>
        <v>-0.11028586526011169</v>
      </c>
      <c r="E28" s="10">
        <f>data1!$A23-Logit!$B28</f>
        <v>0.10442191596175177</v>
      </c>
      <c r="F28" s="10">
        <f>(data1!$A23-Logit!$B28)*data1!B23</f>
        <v>0.84477829528905757</v>
      </c>
      <c r="G28" s="10">
        <f>(data1!$A23-Logit!$B28)*data1!C23</f>
        <v>1.2530629915410212</v>
      </c>
      <c r="H28" s="10">
        <f>(data1!$A23-Logit!$B28)*data1!D23</f>
        <v>1.1486410755792695</v>
      </c>
      <c r="I28" s="10">
        <f>(data1!$A23-Logit!$B28)*data1!E23</f>
        <v>12.635051831371964</v>
      </c>
      <c r="J28" s="10">
        <f>(data1!$A23-Logit!$B28)*data1!F23</f>
        <v>3.1326574788525532</v>
      </c>
      <c r="K28" s="10">
        <f>(data1!$A23-Logit!$B28)*data1!G23</f>
        <v>0</v>
      </c>
      <c r="L28" s="10">
        <f>(data1!$A23-Logit!$B28)*data1!H23</f>
        <v>0</v>
      </c>
      <c r="N28" s="5" t="s">
        <v>28</v>
      </c>
      <c r="O28" s="7">
        <f>SQRT(O15)</f>
        <v>0.86036998134034903</v>
      </c>
      <c r="P28" s="7">
        <f>SQRT(P16)</f>
        <v>8.4214425622657837E-3</v>
      </c>
      <c r="Q28" s="7">
        <f>SQRT(Q17)</f>
        <v>4.3439562257849396E-2</v>
      </c>
      <c r="R28" s="7">
        <f>SQRT(R18)</f>
        <v>3.2056928595053165E-2</v>
      </c>
      <c r="S28" s="7">
        <f>SQRT(S19)</f>
        <v>1.0161122332055363E-3</v>
      </c>
      <c r="T28" s="7">
        <f>SQRT(T20)</f>
        <v>1.4573055295154732E-2</v>
      </c>
      <c r="U28" s="7">
        <f>SQRT(U21)</f>
        <v>0.20358526518464798</v>
      </c>
      <c r="V28" s="7">
        <f>SQRT(V22)</f>
        <v>7.4789764329680458E-2</v>
      </c>
    </row>
    <row r="29" spans="1:22" x14ac:dyDescent="0.25">
      <c r="A29">
        <v>23</v>
      </c>
      <c r="B29">
        <f>1/(1+EXP(-($A$3+SUMPRODUCT($B$3:$H$3,data1!B24:H24))))</f>
        <v>0.79997231518115974</v>
      </c>
      <c r="C29">
        <f>(B29^data1!A24)*((1-B29)^(1-data1!A24))</f>
        <v>0.79997231518115974</v>
      </c>
      <c r="D29">
        <f t="shared" si="1"/>
        <v>-0.22317815793656232</v>
      </c>
      <c r="E29" s="10">
        <f>data1!$A24-Logit!$B29</f>
        <v>0.20002768481884026</v>
      </c>
      <c r="F29" s="10">
        <f>(data1!$A24-Logit!$B29)*data1!B24</f>
        <v>3.496283921261583</v>
      </c>
      <c r="G29" s="10">
        <f>(data1!$A24-Logit!$B29)*data1!C24</f>
        <v>2.6003599026449233</v>
      </c>
      <c r="H29" s="10">
        <f>(data1!$A24-Logit!$B29)*data1!D24</f>
        <v>3.6004983267391246</v>
      </c>
      <c r="I29" s="10">
        <f>(data1!$A24-Logit!$B29)*data1!E24</f>
        <v>64.80896988130425</v>
      </c>
      <c r="J29" s="10">
        <f>(data1!$A24-Logit!$B29)*data1!F24</f>
        <v>9.6013288713043323</v>
      </c>
      <c r="K29" s="10">
        <f>(data1!$A24-Logit!$B29)*data1!G24</f>
        <v>0</v>
      </c>
      <c r="L29" s="10">
        <f>(data1!$A24-Logit!$B29)*data1!H24</f>
        <v>0</v>
      </c>
      <c r="N29" s="5" t="s">
        <v>29</v>
      </c>
      <c r="O29" s="12">
        <f t="shared" ref="O29:V29" si="2">O27/O28</f>
        <v>0.49466424978986512</v>
      </c>
      <c r="P29" s="12">
        <f t="shared" si="2"/>
        <v>-2.5345717079778796</v>
      </c>
      <c r="Q29" s="12">
        <f t="shared" si="2"/>
        <v>5.0913659956956829</v>
      </c>
      <c r="R29" s="12">
        <f t="shared" si="2"/>
        <v>6.4219541904529915</v>
      </c>
      <c r="S29" s="12">
        <f t="shared" si="2"/>
        <v>-3.1040261255134403</v>
      </c>
      <c r="T29" s="12">
        <f t="shared" si="2"/>
        <v>-6.0403613389373856</v>
      </c>
      <c r="U29" s="12">
        <f t="shared" si="2"/>
        <v>-7.0897408443819048</v>
      </c>
      <c r="V29" s="12">
        <f t="shared" si="2"/>
        <v>0.80367964051917495</v>
      </c>
    </row>
    <row r="30" spans="1:22" x14ac:dyDescent="0.25">
      <c r="A30">
        <v>24</v>
      </c>
      <c r="B30">
        <f>1/(1+EXP(-($A$3+SUMPRODUCT($B$3:$H$3,data1!B25:H25))))</f>
        <v>0.78460531695440328</v>
      </c>
      <c r="C30">
        <f>(B30^data1!A25)*((1-B30)^(1-data1!A25))</f>
        <v>0.78460531695440328</v>
      </c>
      <c r="D30">
        <f t="shared" si="1"/>
        <v>-0.24257446858625686</v>
      </c>
      <c r="E30" s="10">
        <f>data1!$A25-Logit!$B30</f>
        <v>0.21539468304559672</v>
      </c>
      <c r="F30" s="10">
        <f>(data1!$A25-Logit!$B30)*data1!B25</f>
        <v>2.0591732602991106</v>
      </c>
      <c r="G30" s="10">
        <f>(data1!$A25-Logit!$B30)*data1!C25</f>
        <v>2.5847361965471607</v>
      </c>
      <c r="H30" s="10">
        <f>(data1!$A25-Logit!$B30)*data1!D25</f>
        <v>3.2309202456839508</v>
      </c>
      <c r="I30" s="10">
        <f>(data1!$A25-Logit!$B30)*data1!E25</f>
        <v>48.463803685259265</v>
      </c>
      <c r="J30" s="10">
        <f>(data1!$A25-Logit!$B30)*data1!F25</f>
        <v>9.6927607370518523</v>
      </c>
      <c r="K30" s="10">
        <f>(data1!$A25-Logit!$B30)*data1!G25</f>
        <v>0</v>
      </c>
      <c r="L30" s="10">
        <f>(data1!$A25-Logit!$B30)*data1!H25</f>
        <v>0</v>
      </c>
    </row>
    <row r="31" spans="1:22" x14ac:dyDescent="0.25">
      <c r="A31">
        <v>25</v>
      </c>
      <c r="B31">
        <f>1/(1+EXP(-($A$3+SUMPRODUCT($B$3:$H$3,data1!B26:H26))))</f>
        <v>0.39266922268429943</v>
      </c>
      <c r="C31">
        <f>(B31^data1!A26)*((1-B31)^(1-data1!A26))</f>
        <v>0.39266922268429943</v>
      </c>
      <c r="D31">
        <f t="shared" si="1"/>
        <v>-0.93478769407713469</v>
      </c>
      <c r="E31" s="10">
        <f>data1!$A26-Logit!$B31</f>
        <v>0.60733077731570062</v>
      </c>
      <c r="F31" s="10">
        <f>(data1!$A26-Logit!$B31)*data1!B26</f>
        <v>5.0256335700166863</v>
      </c>
      <c r="G31" s="10">
        <f>(data1!$A26-Logit!$B31)*data1!C26</f>
        <v>7.2879693277884074</v>
      </c>
      <c r="H31" s="10">
        <f>(data1!$A26-Logit!$B31)*data1!D26</f>
        <v>2.4293231092628025</v>
      </c>
      <c r="I31" s="10">
        <f>(data1!$A26-Logit!$B31)*data1!E26</f>
        <v>9.7172924370512099</v>
      </c>
      <c r="J31" s="10">
        <f>(data1!$A26-Logit!$B31)*data1!F26</f>
        <v>18.827254096786721</v>
      </c>
      <c r="K31" s="10">
        <f>(data1!$A26-Logit!$B31)*data1!G26</f>
        <v>0.60733077731570062</v>
      </c>
      <c r="L31" s="10">
        <f>(data1!$A26-Logit!$B31)*data1!H26</f>
        <v>0.60733077731570062</v>
      </c>
    </row>
    <row r="32" spans="1:22" x14ac:dyDescent="0.25">
      <c r="A32">
        <v>26</v>
      </c>
      <c r="B32">
        <f>1/(1+EXP(-($A$3+SUMPRODUCT($B$3:$H$3,data1!B27:H27))))</f>
        <v>0.94629371257648209</v>
      </c>
      <c r="C32">
        <f>(B32^data1!A27)*((1-B32)^(1-data1!A27))</f>
        <v>0.94629371257648209</v>
      </c>
      <c r="D32">
        <f t="shared" si="1"/>
        <v>-5.5202279708048856E-2</v>
      </c>
      <c r="E32" s="10">
        <f>data1!$A27-Logit!$B32</f>
        <v>5.3706287423517907E-2</v>
      </c>
      <c r="F32" s="10">
        <f>(data1!$A27-Logit!$B32)*data1!B27</f>
        <v>1.4688661620276282</v>
      </c>
      <c r="G32" s="10">
        <f>(data1!$A27-Logit!$B32)*data1!C27</f>
        <v>0.91300688619980441</v>
      </c>
      <c r="H32" s="10">
        <f>(data1!$A27-Logit!$B32)*data1!D27</f>
        <v>1.127832035893876</v>
      </c>
      <c r="I32" s="10">
        <f>(data1!$A27-Logit!$B32)*data1!E27</f>
        <v>23.684472753771395</v>
      </c>
      <c r="J32" s="10">
        <f>(data1!$A27-Logit!$B32)*data1!F27</f>
        <v>2.30937035921127</v>
      </c>
      <c r="K32" s="10">
        <f>(data1!$A27-Logit!$B32)*data1!G27</f>
        <v>0</v>
      </c>
      <c r="L32" s="10">
        <f>(data1!$A27-Logit!$B32)*data1!H27</f>
        <v>0.10741257484703581</v>
      </c>
    </row>
    <row r="33" spans="1:12" x14ac:dyDescent="0.25">
      <c r="A33">
        <v>27</v>
      </c>
      <c r="B33">
        <f>1/(1+EXP(-($A$3+SUMPRODUCT($B$3:$H$3,data1!B28:H28))))</f>
        <v>0.71000218487550737</v>
      </c>
      <c r="C33">
        <f>(B33^data1!A28)*((1-B33)^(1-data1!A28))</f>
        <v>0.71000218487550737</v>
      </c>
      <c r="D33">
        <f t="shared" si="1"/>
        <v>-0.3424872316620638</v>
      </c>
      <c r="E33" s="10">
        <f>data1!$A28-Logit!$B33</f>
        <v>0.28999781512449263</v>
      </c>
      <c r="F33" s="10">
        <f>(data1!$A28-Logit!$B33)*data1!B28</f>
        <v>4.6399650419918821</v>
      </c>
      <c r="G33" s="10">
        <f>(data1!$A28-Logit!$B33)*data1!C28</f>
        <v>3.4799737814939116</v>
      </c>
      <c r="H33" s="10">
        <f>(data1!$A28-Logit!$B33)*data1!D28</f>
        <v>8.9899322688592722</v>
      </c>
      <c r="I33" s="10">
        <f>(data1!$A28-Logit!$B33)*data1!E28</f>
        <v>278.68790033463739</v>
      </c>
      <c r="J33" s="10">
        <f>(data1!$A28-Logit!$B33)*data1!F28</f>
        <v>17.109871092345067</v>
      </c>
      <c r="K33" s="10">
        <f>(data1!$A28-Logit!$B33)*data1!G28</f>
        <v>0</v>
      </c>
      <c r="L33" s="10">
        <f>(data1!$A28-Logit!$B33)*data1!H28</f>
        <v>0</v>
      </c>
    </row>
    <row r="34" spans="1:12" x14ac:dyDescent="0.25">
      <c r="A34">
        <v>28</v>
      </c>
      <c r="B34">
        <f>1/(1+EXP(-($A$3+SUMPRODUCT($B$3:$H$3,data1!B29:H29))))</f>
        <v>0.84257888281488147</v>
      </c>
      <c r="C34">
        <f>(B34^data1!A29)*((1-B34)^(1-data1!A29))</f>
        <v>0.84257888281488147</v>
      </c>
      <c r="D34">
        <f t="shared" si="1"/>
        <v>-0.17128799168471875</v>
      </c>
      <c r="E34" s="10">
        <f>data1!$A29-Logit!$B34</f>
        <v>0.15742111718511853</v>
      </c>
      <c r="F34" s="10">
        <f>(data1!$A29-Logit!$B34)*data1!B29</f>
        <v>2.6761562898344406</v>
      </c>
      <c r="G34" s="10">
        <f>(data1!$A29-Logit!$B34)*data1!C29</f>
        <v>1.8890534062214224</v>
      </c>
      <c r="H34" s="10">
        <f>(data1!$A29-Logit!$B34)*data1!D29</f>
        <v>1.4167900546660668</v>
      </c>
      <c r="I34" s="10">
        <f>(data1!$A29-Logit!$B34)*data1!E29</f>
        <v>12.7511104919946</v>
      </c>
      <c r="J34" s="10">
        <f>(data1!$A29-Logit!$B34)*data1!F29</f>
        <v>5.037475749923793</v>
      </c>
      <c r="K34" s="10">
        <f>(data1!$A29-Logit!$B34)*data1!G29</f>
        <v>0</v>
      </c>
      <c r="L34" s="10">
        <f>(data1!$A29-Logit!$B34)*data1!H29</f>
        <v>0.47226335155535559</v>
      </c>
    </row>
    <row r="35" spans="1:12" x14ac:dyDescent="0.25">
      <c r="A35">
        <v>29</v>
      </c>
      <c r="B35">
        <f>1/(1+EXP(-($A$3+SUMPRODUCT($B$3:$H$3,data1!B30:H30))))</f>
        <v>0.72660423755969406</v>
      </c>
      <c r="C35">
        <f>(B35^data1!A30)*((1-B35)^(1-data1!A30))</f>
        <v>0.72660423755969406</v>
      </c>
      <c r="D35">
        <f t="shared" si="1"/>
        <v>-0.31937332717282618</v>
      </c>
      <c r="E35" s="10">
        <f>data1!$A30-Logit!$B35</f>
        <v>0.27339576244030594</v>
      </c>
      <c r="F35" s="10">
        <f>(data1!$A30-Logit!$B35)*data1!B30</f>
        <v>4.1282912395108102</v>
      </c>
      <c r="G35" s="10">
        <f>(data1!$A30-Logit!$B35)*data1!C30</f>
        <v>4.6477279614852014</v>
      </c>
      <c r="H35" s="10">
        <f>(data1!$A30-Logit!$B35)*data1!D30</f>
        <v>1.9137703370821417</v>
      </c>
      <c r="I35" s="10">
        <f>(data1!$A30-Logit!$B35)*data1!E30</f>
        <v>13.396392359574991</v>
      </c>
      <c r="J35" s="10">
        <f>(data1!$A30-Logit!$B35)*data1!F30</f>
        <v>8.4752686356494848</v>
      </c>
      <c r="K35" s="10">
        <f>(data1!$A30-Logit!$B35)*data1!G30</f>
        <v>0.27339576244030594</v>
      </c>
      <c r="L35" s="10">
        <f>(data1!$A30-Logit!$B35)*data1!H30</f>
        <v>0</v>
      </c>
    </row>
    <row r="36" spans="1:12" x14ac:dyDescent="0.25">
      <c r="A36">
        <v>30</v>
      </c>
      <c r="B36">
        <f>1/(1+EXP(-($A$3+SUMPRODUCT($B$3:$H$3,data1!B31:H31))))</f>
        <v>0.58270744820267495</v>
      </c>
      <c r="C36">
        <f>(B36^data1!A31)*((1-B36)^(1-data1!A31))</f>
        <v>0.58270744820267495</v>
      </c>
      <c r="D36">
        <f t="shared" si="1"/>
        <v>-0.5400700226895131</v>
      </c>
      <c r="E36" s="10">
        <f>data1!$A31-Logit!$B36</f>
        <v>0.41729255179732505</v>
      </c>
      <c r="F36" s="10">
        <f>(data1!$A31-Logit!$B36)*data1!B31</f>
        <v>6.5514862182855689</v>
      </c>
      <c r="G36" s="10">
        <f>(data1!$A31-Logit!$B36)*data1!C31</f>
        <v>5.0075106215679011</v>
      </c>
      <c r="H36" s="10">
        <f>(data1!$A31-Logit!$B36)*data1!D31</f>
        <v>2.9210478625812755</v>
      </c>
      <c r="I36" s="10">
        <f>(data1!$A31-Logit!$B36)*data1!E31</f>
        <v>20.447335038068928</v>
      </c>
      <c r="J36" s="10">
        <f>(data1!$A31-Logit!$B36)*data1!F31</f>
        <v>17.526287175487653</v>
      </c>
      <c r="K36" s="10">
        <f>(data1!$A31-Logit!$B36)*data1!G31</f>
        <v>0</v>
      </c>
      <c r="L36" s="10">
        <f>(data1!$A31-Logit!$B36)*data1!H31</f>
        <v>0</v>
      </c>
    </row>
    <row r="37" spans="1:12" x14ac:dyDescent="0.25">
      <c r="A37">
        <v>31</v>
      </c>
      <c r="B37">
        <f>1/(1+EXP(-($A$3+SUMPRODUCT($B$3:$H$3,data1!B32:H32))))</f>
        <v>0.84630157737690104</v>
      </c>
      <c r="C37">
        <f>(B37^data1!A32)*((1-B37)^(1-data1!A32))</f>
        <v>0.84630157737690104</v>
      </c>
      <c r="D37">
        <f t="shared" si="1"/>
        <v>-0.16687950845705035</v>
      </c>
      <c r="E37" s="10">
        <f>data1!$A32-Logit!$B37</f>
        <v>0.15369842262309896</v>
      </c>
      <c r="F37" s="10">
        <f>(data1!$A32-Logit!$B37)*data1!B32</f>
        <v>0.78677606267219957</v>
      </c>
      <c r="G37" s="10">
        <f>(data1!$A32-Logit!$B37)*data1!C32</f>
        <v>1.6906826488540885</v>
      </c>
      <c r="H37" s="10">
        <f>(data1!$A32-Logit!$B37)*data1!D32</f>
        <v>4.9183495239391668</v>
      </c>
      <c r="I37" s="10">
        <f>(data1!$A32-Logit!$B37)*data1!E32</f>
        <v>157.38718476605334</v>
      </c>
      <c r="J37" s="10">
        <f>(data1!$A32-Logit!$B37)*data1!F32</f>
        <v>7.6849211311549483</v>
      </c>
      <c r="K37" s="10">
        <f>(data1!$A32-Logit!$B37)*data1!G32</f>
        <v>0</v>
      </c>
      <c r="L37" s="10">
        <f>(data1!$A32-Logit!$B37)*data1!H32</f>
        <v>0</v>
      </c>
    </row>
    <row r="38" spans="1:12" x14ac:dyDescent="0.25">
      <c r="A38">
        <v>32</v>
      </c>
      <c r="B38">
        <f>1/(1+EXP(-($A$3+SUMPRODUCT($B$3:$H$3,data1!B33:H33))))</f>
        <v>0.57348465765022105</v>
      </c>
      <c r="C38">
        <f>(B38^data1!A33)*((1-B38)^(1-data1!A33))</f>
        <v>0.57348465765022105</v>
      </c>
      <c r="D38">
        <f t="shared" si="1"/>
        <v>-0.55602409490617799</v>
      </c>
      <c r="E38" s="10">
        <f>data1!$A33-Logit!$B38</f>
        <v>0.42651534234977895</v>
      </c>
      <c r="F38" s="10">
        <f>(data1!$A33-Logit!$B38)*data1!B33</f>
        <v>7.1441368654395294</v>
      </c>
      <c r="G38" s="10">
        <f>(data1!$A33-Logit!$B38)*data1!C33</f>
        <v>6.8242454775964632</v>
      </c>
      <c r="H38" s="10">
        <f>(data1!$A33-Logit!$B38)*data1!D33</f>
        <v>4.6916687658475684</v>
      </c>
      <c r="I38" s="10">
        <f>(data1!$A33-Logit!$B38)*data1!E33</f>
        <v>51.608356424323254</v>
      </c>
      <c r="J38" s="10">
        <f>(data1!$A33-Logit!$B38)*data1!F33</f>
        <v>25.164405198636956</v>
      </c>
      <c r="K38" s="10">
        <f>(data1!$A33-Logit!$B38)*data1!G33</f>
        <v>0</v>
      </c>
      <c r="L38" s="10">
        <f>(data1!$A33-Logit!$B38)*data1!H33</f>
        <v>0</v>
      </c>
    </row>
    <row r="39" spans="1:12" x14ac:dyDescent="0.25">
      <c r="A39">
        <v>33</v>
      </c>
      <c r="B39">
        <f>1/(1+EXP(-($A$3+SUMPRODUCT($B$3:$H$3,data1!B34:H34))))</f>
        <v>0.92042896894770065</v>
      </c>
      <c r="C39">
        <f>(B39^data1!A34)*((1-B39)^(1-data1!A34))</f>
        <v>0.92042896894770065</v>
      </c>
      <c r="D39">
        <f t="shared" si="1"/>
        <v>-8.2915447014079741E-2</v>
      </c>
      <c r="E39" s="10">
        <f>data1!$A34-Logit!$B39</f>
        <v>7.9571031052299346E-2</v>
      </c>
      <c r="F39" s="10">
        <f>(data1!$A34-Logit!$B39)*data1!B34</f>
        <v>1.0821605889561126</v>
      </c>
      <c r="G39" s="10">
        <f>(data1!$A34-Logit!$B39)*data1!C34</f>
        <v>1.0344234036798916</v>
      </c>
      <c r="H39" s="10">
        <f>(data1!$A34-Logit!$B39)*data1!D34</f>
        <v>1.2731364968367895</v>
      </c>
      <c r="I39" s="10">
        <f>(data1!$A34-Logit!$B39)*data1!E34</f>
        <v>20.370183949388633</v>
      </c>
      <c r="J39" s="10">
        <f>(data1!$A34-Logit!$B39)*data1!F34</f>
        <v>2.8645571178827764</v>
      </c>
      <c r="K39" s="10">
        <f>(data1!$A34-Logit!$B39)*data1!G34</f>
        <v>0</v>
      </c>
      <c r="L39" s="10">
        <f>(data1!$A34-Logit!$B39)*data1!H34</f>
        <v>0.15914206210459869</v>
      </c>
    </row>
    <row r="40" spans="1:12" x14ac:dyDescent="0.25">
      <c r="A40">
        <v>34</v>
      </c>
      <c r="B40">
        <f>1/(1+EXP(-($A$3+SUMPRODUCT($B$3:$H$3,data1!B35:H35))))</f>
        <v>0.63397669561463643</v>
      </c>
      <c r="C40">
        <f>(B40^data1!A35)*((1-B40)^(1-data1!A35))</f>
        <v>0.63397669561463643</v>
      </c>
      <c r="D40">
        <f t="shared" si="1"/>
        <v>-0.45574308292611293</v>
      </c>
      <c r="E40" s="10">
        <f>data1!$A35-Logit!$B40</f>
        <v>0.36602330438536357</v>
      </c>
      <c r="F40" s="10">
        <f>(data1!$A35-Logit!$B40)*data1!B35</f>
        <v>6.259016097967776</v>
      </c>
      <c r="G40" s="10">
        <f>(data1!$A35-Logit!$B40)*data1!C35</f>
        <v>4.3922796526243628</v>
      </c>
      <c r="H40" s="10">
        <f>(data1!$A35-Logit!$B40)*data1!D35</f>
        <v>5.1243262613950904</v>
      </c>
      <c r="I40" s="10">
        <f>(data1!$A35-Logit!$B40)*data1!E35</f>
        <v>71.740567659531266</v>
      </c>
      <c r="J40" s="10">
        <f>(data1!$A35-Logit!$B40)*data1!F35</f>
        <v>18.667188523653543</v>
      </c>
      <c r="K40" s="10">
        <f>(data1!$A35-Logit!$B40)*data1!G35</f>
        <v>0</v>
      </c>
      <c r="L40" s="10">
        <f>(data1!$A35-Logit!$B40)*data1!H35</f>
        <v>0.36602330438536357</v>
      </c>
    </row>
    <row r="41" spans="1:12" x14ac:dyDescent="0.25">
      <c r="A41">
        <v>35</v>
      </c>
      <c r="B41">
        <f>1/(1+EXP(-($A$3+SUMPRODUCT($B$3:$H$3,data1!B36:H36))))</f>
        <v>0.95628439584428715</v>
      </c>
      <c r="C41">
        <f>(B41^data1!A36)*((1-B41)^(1-data1!A36))</f>
        <v>0.95628439584428715</v>
      </c>
      <c r="D41">
        <f t="shared" si="1"/>
        <v>-4.4699924977913141E-2</v>
      </c>
      <c r="E41" s="10">
        <f>data1!$A36-Logit!$B41</f>
        <v>4.3715604155712851E-2</v>
      </c>
      <c r="F41" s="10">
        <f>(data1!$A36-Logit!$B41)*data1!B36</f>
        <v>0.73153905515973061</v>
      </c>
      <c r="G41" s="10">
        <f>(data1!$A36-Logit!$B41)*data1!C36</f>
        <v>0.69944966649140561</v>
      </c>
      <c r="H41" s="10">
        <f>(data1!$A36-Logit!$B41)*data1!D36</f>
        <v>1.1803213122042471</v>
      </c>
      <c r="I41" s="10">
        <f>(data1!$A36-Logit!$B41)*data1!E36</f>
        <v>31.868675429514667</v>
      </c>
      <c r="J41" s="10">
        <f>(data1!$A36-Logit!$B41)*data1!F36</f>
        <v>1.9672021870070782</v>
      </c>
      <c r="K41" s="10">
        <f>(data1!$A36-Logit!$B41)*data1!G36</f>
        <v>0</v>
      </c>
      <c r="L41" s="10">
        <f>(data1!$A36-Logit!$B41)*data1!H36</f>
        <v>0.13114681246713855</v>
      </c>
    </row>
    <row r="42" spans="1:12" x14ac:dyDescent="0.25">
      <c r="A42">
        <v>36</v>
      </c>
      <c r="B42">
        <f>1/(1+EXP(-($A$3+SUMPRODUCT($B$3:$H$3,data1!B37:H37))))</f>
        <v>0.25320152125135054</v>
      </c>
      <c r="C42">
        <f>(B42^data1!A37)*((1-B42)^(1-data1!A37))</f>
        <v>0.25320152125135054</v>
      </c>
      <c r="D42">
        <f t="shared" si="1"/>
        <v>-1.373569580628464</v>
      </c>
      <c r="E42" s="10">
        <f>data1!$A37-Logit!$B42</f>
        <v>0.74679847874864946</v>
      </c>
      <c r="F42" s="10">
        <f>(data1!$A37-Logit!$B42)*data1!B37</f>
        <v>10.602281285976863</v>
      </c>
      <c r="G42" s="10">
        <f>(data1!$A37-Logit!$B42)*data1!C37</f>
        <v>8.2147832662351448</v>
      </c>
      <c r="H42" s="10">
        <f>(data1!$A37-Logit!$B42)*data1!D37</f>
        <v>0</v>
      </c>
      <c r="I42" s="10">
        <f>(data1!$A37-Logit!$B42)*data1!E37</f>
        <v>0</v>
      </c>
      <c r="J42" s="10">
        <f>(data1!$A37-Logit!$B42)*data1!F37</f>
        <v>31.365536107443276</v>
      </c>
      <c r="K42" s="10">
        <f>(data1!$A37-Logit!$B42)*data1!G37</f>
        <v>0</v>
      </c>
      <c r="L42" s="10">
        <f>(data1!$A37-Logit!$B42)*data1!H37</f>
        <v>0.74679847874864946</v>
      </c>
    </row>
    <row r="43" spans="1:12" x14ac:dyDescent="0.25">
      <c r="A43">
        <v>37</v>
      </c>
      <c r="B43">
        <f>1/(1+EXP(-($A$3+SUMPRODUCT($B$3:$H$3,data1!B38:H38))))</f>
        <v>0.8019200604619976</v>
      </c>
      <c r="C43">
        <f>(B43^data1!A38)*((1-B43)^(1-data1!A38))</f>
        <v>0.8019200604619976</v>
      </c>
      <c r="D43">
        <f t="shared" si="1"/>
        <v>-0.22074635131794582</v>
      </c>
      <c r="E43" s="10">
        <f>data1!$A38-Logit!$B43</f>
        <v>0.1980799395380024</v>
      </c>
      <c r="F43" s="10">
        <f>(data1!$A38-Logit!$B43)*data1!B38</f>
        <v>2.0441824598342215</v>
      </c>
      <c r="G43" s="10">
        <f>(data1!$A38-Logit!$B43)*data1!C38</f>
        <v>2.3769592744560288</v>
      </c>
      <c r="H43" s="10">
        <f>(data1!$A38-Logit!$B43)*data1!D38</f>
        <v>3.3673589721460409</v>
      </c>
      <c r="I43" s="10">
        <f>(data1!$A38-Logit!$B43)*data1!E38</f>
        <v>57.245102526482697</v>
      </c>
      <c r="J43" s="10">
        <f>(data1!$A38-Logit!$B43)*data1!F38</f>
        <v>9.1116772187481097</v>
      </c>
      <c r="K43" s="10">
        <f>(data1!$A38-Logit!$B43)*data1!G38</f>
        <v>0</v>
      </c>
      <c r="L43" s="10">
        <f>(data1!$A38-Logit!$B43)*data1!H38</f>
        <v>0</v>
      </c>
    </row>
    <row r="44" spans="1:12" x14ac:dyDescent="0.25">
      <c r="A44">
        <v>38</v>
      </c>
      <c r="B44">
        <f>1/(1+EXP(-($A$3+SUMPRODUCT($B$3:$H$3,data1!B39:H39))))</f>
        <v>0.84510306695586856</v>
      </c>
      <c r="C44">
        <f>(B44^data1!A39)*((1-B44)^(1-data1!A39))</f>
        <v>0.84510306695586856</v>
      </c>
      <c r="D44">
        <f t="shared" si="1"/>
        <v>-0.16829668633419315</v>
      </c>
      <c r="E44" s="10">
        <f>data1!$A39-Logit!$B44</f>
        <v>0.15489693304413144</v>
      </c>
      <c r="F44" s="10">
        <f>(data1!$A39-Logit!$B44)*data1!B39</f>
        <v>1.7633629079286226</v>
      </c>
      <c r="G44" s="10">
        <f>(data1!$A39-Logit!$B44)*data1!C39</f>
        <v>1.5489693304413144</v>
      </c>
      <c r="H44" s="10">
        <f>(data1!$A39-Logit!$B44)*data1!D39</f>
        <v>4.3371141252356802</v>
      </c>
      <c r="I44" s="10">
        <f>(data1!$A39-Logit!$B44)*data1!E39</f>
        <v>121.43919550659905</v>
      </c>
      <c r="J44" s="10">
        <f>(data1!$A39-Logit!$B44)*data1!F39</f>
        <v>7.1252589200300456</v>
      </c>
      <c r="K44" s="10">
        <f>(data1!$A39-Logit!$B44)*data1!G39</f>
        <v>0</v>
      </c>
      <c r="L44" s="10">
        <f>(data1!$A39-Logit!$B44)*data1!H39</f>
        <v>0.15489693304413144</v>
      </c>
    </row>
    <row r="45" spans="1:12" x14ac:dyDescent="0.25">
      <c r="A45">
        <v>39</v>
      </c>
      <c r="B45">
        <f>1/(1+EXP(-($A$3+SUMPRODUCT($B$3:$H$3,data1!B40:H40))))</f>
        <v>0.86355987772348908</v>
      </c>
      <c r="C45">
        <f>(B45^data1!A40)*((1-B45)^(1-data1!A40))</f>
        <v>0.86355987772348908</v>
      </c>
      <c r="D45">
        <f t="shared" si="1"/>
        <v>-0.14669204074973721</v>
      </c>
      <c r="E45" s="10">
        <f>data1!$A40-Logit!$B45</f>
        <v>0.13644012227651092</v>
      </c>
      <c r="F45" s="10">
        <f>(data1!$A40-Logit!$B45)*data1!B40</f>
        <v>1.991217795560303</v>
      </c>
      <c r="G45" s="10">
        <f>(data1!$A40-Logit!$B45)*data1!C40</f>
        <v>1.9101617118711529</v>
      </c>
      <c r="H45" s="10">
        <f>(data1!$A40-Logit!$B45)*data1!D40</f>
        <v>3.2745629346362621</v>
      </c>
      <c r="I45" s="10">
        <f>(data1!$A40-Logit!$B45)*data1!E40</f>
        <v>78.589510431270298</v>
      </c>
      <c r="J45" s="10">
        <f>(data1!$A40-Logit!$B45)*data1!F40</f>
        <v>6.9584462361020574</v>
      </c>
      <c r="K45" s="10">
        <f>(data1!$A40-Logit!$B45)*data1!G40</f>
        <v>0</v>
      </c>
      <c r="L45" s="10">
        <f>(data1!$A40-Logit!$B45)*data1!H40</f>
        <v>0</v>
      </c>
    </row>
    <row r="46" spans="1:12" x14ac:dyDescent="0.25">
      <c r="A46">
        <v>40</v>
      </c>
      <c r="B46">
        <f>1/(1+EXP(-($A$3+SUMPRODUCT($B$3:$H$3,data1!B41:H41))))</f>
        <v>0.95495494487321031</v>
      </c>
      <c r="C46">
        <f>(B46^data1!A41)*((1-B46)^(1-data1!A41))</f>
        <v>0.95495494487321031</v>
      </c>
      <c r="D46">
        <f t="shared" si="1"/>
        <v>-4.6091117757565685E-2</v>
      </c>
      <c r="E46" s="10">
        <f>data1!$A41-Logit!$B46</f>
        <v>4.504505512678969E-2</v>
      </c>
      <c r="F46" s="10">
        <f>(data1!$A41-Logit!$B46)*data1!B41</f>
        <v>0.78830822554241353</v>
      </c>
      <c r="G46" s="10">
        <f>(data1!$A41-Logit!$B46)*data1!C41</f>
        <v>0.76576593715542474</v>
      </c>
      <c r="H46" s="10">
        <f>(data1!$A41-Logit!$B46)*data1!D41</f>
        <v>0.49549560639468659</v>
      </c>
      <c r="I46" s="10">
        <f>(data1!$A41-Logit!$B46)*data1!E41</f>
        <v>5.4504516703415522</v>
      </c>
      <c r="J46" s="10">
        <f>(data1!$A41-Logit!$B46)*data1!F41</f>
        <v>1.3513516538036907</v>
      </c>
      <c r="K46" s="10">
        <f>(data1!$A41-Logit!$B46)*data1!G41</f>
        <v>0</v>
      </c>
      <c r="L46" s="10">
        <f>(data1!$A41-Logit!$B46)*data1!H41</f>
        <v>0</v>
      </c>
    </row>
    <row r="47" spans="1:12" x14ac:dyDescent="0.25">
      <c r="A47">
        <v>41</v>
      </c>
      <c r="B47">
        <f>1/(1+EXP(-($A$3+SUMPRODUCT($B$3:$H$3,data1!B42:H42))))</f>
        <v>0.26645248133710597</v>
      </c>
      <c r="C47">
        <f>(B47^data1!A42)*((1-B47)^(1-data1!A42))</f>
        <v>0.26645248133710597</v>
      </c>
      <c r="D47">
        <f t="shared" si="1"/>
        <v>-1.3225593577020884</v>
      </c>
      <c r="E47" s="10">
        <f>data1!$A42-Logit!$B47</f>
        <v>0.73354751866289403</v>
      </c>
      <c r="F47" s="10">
        <f>(data1!$A42-Logit!$B47)*data1!B42</f>
        <v>11.377319384095498</v>
      </c>
      <c r="G47" s="10">
        <f>(data1!$A42-Logit!$B47)*data1!C42</f>
        <v>8.8025702239547279</v>
      </c>
      <c r="H47" s="10">
        <f>(data1!$A42-Logit!$B47)*data1!D42</f>
        <v>0.73354751866289403</v>
      </c>
      <c r="I47" s="10">
        <f>(data1!$A42-Logit!$B47)*data1!E42</f>
        <v>0.73354751866289403</v>
      </c>
      <c r="J47" s="10">
        <f>(data1!$A42-Logit!$B47)*data1!F42</f>
        <v>22.006425559886821</v>
      </c>
      <c r="K47" s="10">
        <f>(data1!$A42-Logit!$B47)*data1!G42</f>
        <v>0.73354751866289403</v>
      </c>
      <c r="L47" s="10">
        <f>(data1!$A42-Logit!$B47)*data1!H42</f>
        <v>1.4670950373257881</v>
      </c>
    </row>
    <row r="48" spans="1:12" x14ac:dyDescent="0.25">
      <c r="A48">
        <v>42</v>
      </c>
      <c r="B48">
        <f>1/(1+EXP(-($A$3+SUMPRODUCT($B$3:$H$3,data1!B43:H43))))</f>
        <v>0.4641768207680057</v>
      </c>
      <c r="C48">
        <f>(B48^data1!A43)*((1-B48)^(1-data1!A43))</f>
        <v>0.4641768207680057</v>
      </c>
      <c r="D48">
        <f t="shared" si="1"/>
        <v>-0.76748972010674266</v>
      </c>
      <c r="E48" s="10">
        <f>data1!$A43-Logit!$B48</f>
        <v>0.5358231792319943</v>
      </c>
      <c r="F48" s="10">
        <f>(data1!$A43-Logit!$B48)*data1!B43</f>
        <v>11.788096657082979</v>
      </c>
      <c r="G48" s="10">
        <f>(data1!$A43-Logit!$B48)*data1!C43</f>
        <v>6.4298781507839315</v>
      </c>
      <c r="H48" s="10">
        <f>(data1!$A43-Logit!$B48)*data1!D43</f>
        <v>7.5015245092479201</v>
      </c>
      <c r="I48" s="10">
        <f>(data1!$A43-Logit!$B48)*data1!E43</f>
        <v>105.02134312947088</v>
      </c>
      <c r="J48" s="10">
        <f>(data1!$A43-Logit!$B48)*data1!F43</f>
        <v>30.541921216223674</v>
      </c>
      <c r="K48" s="10">
        <f>(data1!$A43-Logit!$B48)*data1!G43</f>
        <v>0</v>
      </c>
      <c r="L48" s="10">
        <f>(data1!$A43-Logit!$B48)*data1!H43</f>
        <v>0</v>
      </c>
    </row>
    <row r="49" spans="1:12" x14ac:dyDescent="0.25">
      <c r="A49">
        <v>43</v>
      </c>
      <c r="B49">
        <f>1/(1+EXP(-($A$3+SUMPRODUCT($B$3:$H$3,data1!B44:H44))))</f>
        <v>0.63499202941948762</v>
      </c>
      <c r="C49">
        <f>(B49^data1!A44)*((1-B49)^(1-data1!A44))</f>
        <v>0.63499202941948762</v>
      </c>
      <c r="D49">
        <f t="shared" si="1"/>
        <v>-0.4541428322635187</v>
      </c>
      <c r="E49" s="10">
        <f>data1!$A44-Logit!$B49</f>
        <v>0.36500797058051238</v>
      </c>
      <c r="F49" s="10">
        <f>(data1!$A44-Logit!$B49)*data1!B44</f>
        <v>8.2126793380615286</v>
      </c>
      <c r="G49" s="10">
        <f>(data1!$A44-Logit!$B49)*data1!C44</f>
        <v>5.840127529288198</v>
      </c>
      <c r="H49" s="10">
        <f>(data1!$A44-Logit!$B49)*data1!D44</f>
        <v>2.1900478234830745</v>
      </c>
      <c r="I49" s="10">
        <f>(data1!$A44-Logit!$B49)*data1!E44</f>
        <v>13.140286940898445</v>
      </c>
      <c r="J49" s="10">
        <f>(data1!$A44-Logit!$B49)*data1!F44</f>
        <v>11.315247087995884</v>
      </c>
      <c r="K49" s="10">
        <f>(data1!$A44-Logit!$B49)*data1!G44</f>
        <v>0.36500797058051238</v>
      </c>
      <c r="L49" s="10">
        <f>(data1!$A44-Logit!$B49)*data1!H44</f>
        <v>0.73001594116102475</v>
      </c>
    </row>
    <row r="50" spans="1:12" x14ac:dyDescent="0.25">
      <c r="A50">
        <v>44</v>
      </c>
      <c r="B50">
        <f>1/(1+EXP(-($A$3+SUMPRODUCT($B$3:$H$3,data1!B45:H45))))</f>
        <v>0.57225227021967151</v>
      </c>
      <c r="C50">
        <f>(B50^data1!A45)*((1-B50)^(1-data1!A45))</f>
        <v>0.57225227021967151</v>
      </c>
      <c r="D50">
        <f t="shared" si="1"/>
        <v>-0.55817535297572862</v>
      </c>
      <c r="E50" s="10">
        <f>data1!$A45-Logit!$B50</f>
        <v>0.42774772978032849</v>
      </c>
      <c r="F50" s="10">
        <f>(data1!$A45-Logit!$B50)*data1!B45</f>
        <v>8.5523878873128787</v>
      </c>
      <c r="G50" s="10">
        <f>(data1!$A45-Logit!$B50)*data1!C45</f>
        <v>5.1329727573639419</v>
      </c>
      <c r="H50" s="10">
        <f>(data1!$A45-Logit!$B50)*data1!D45</f>
        <v>4.2774772978032853</v>
      </c>
      <c r="I50" s="10">
        <f>(data1!$A45-Logit!$B50)*data1!E45</f>
        <v>42.77477297803285</v>
      </c>
      <c r="J50" s="10">
        <f>(data1!$A45-Logit!$B50)*data1!F45</f>
        <v>20.531891029455767</v>
      </c>
      <c r="K50" s="10">
        <f>(data1!$A45-Logit!$B50)*data1!G45</f>
        <v>0</v>
      </c>
      <c r="L50" s="10">
        <f>(data1!$A45-Logit!$B50)*data1!H45</f>
        <v>0.85549545956065698</v>
      </c>
    </row>
    <row r="51" spans="1:12" x14ac:dyDescent="0.25">
      <c r="A51">
        <v>45</v>
      </c>
      <c r="B51">
        <f>1/(1+EXP(-($A$3+SUMPRODUCT($B$3:$H$3,data1!B46:H46))))</f>
        <v>0.80832798959022478</v>
      </c>
      <c r="C51">
        <f>(B51^data1!A46)*((1-B51)^(1-data1!A46))</f>
        <v>0.80832798959022478</v>
      </c>
      <c r="D51">
        <f t="shared" si="1"/>
        <v>-0.21278737511673149</v>
      </c>
      <c r="E51" s="10">
        <f>data1!$A46-Logit!$B51</f>
        <v>0.19167201040977522</v>
      </c>
      <c r="F51" s="10">
        <f>(data1!$A46-Logit!$B51)*data1!B46</f>
        <v>2.7083255290252413</v>
      </c>
      <c r="G51" s="10">
        <f>(data1!$A46-Logit!$B51)*data1!C46</f>
        <v>2.3000641249173026</v>
      </c>
      <c r="H51" s="10">
        <f>(data1!$A46-Logit!$B51)*data1!D46</f>
        <v>1.1500320624586513</v>
      </c>
      <c r="I51" s="10">
        <f>(data1!$A46-Logit!$B51)*data1!E46</f>
        <v>6.9001923747519083</v>
      </c>
      <c r="J51" s="10">
        <f>(data1!$A46-Logit!$B51)*data1!F46</f>
        <v>5.7501603122932563</v>
      </c>
      <c r="K51" s="10">
        <f>(data1!$A46-Logit!$B51)*data1!G46</f>
        <v>0</v>
      </c>
      <c r="L51" s="10">
        <f>(data1!$A46-Logit!$B51)*data1!H46</f>
        <v>0.57501603122932565</v>
      </c>
    </row>
    <row r="52" spans="1:12" x14ac:dyDescent="0.25">
      <c r="A52">
        <v>46</v>
      </c>
      <c r="B52">
        <f>1/(1+EXP(-($A$3+SUMPRODUCT($B$3:$H$3,data1!B47:H47))))</f>
        <v>0.70540924501518576</v>
      </c>
      <c r="C52">
        <f>(B52^data1!A47)*((1-B52)^(1-data1!A47))</f>
        <v>0.70540924501518576</v>
      </c>
      <c r="D52">
        <f t="shared" si="1"/>
        <v>-0.3489771552054145</v>
      </c>
      <c r="E52" s="10">
        <f>data1!$A47-Logit!$B52</f>
        <v>0.29459075498481424</v>
      </c>
      <c r="F52" s="10">
        <f>(data1!$A47-Logit!$B52)*data1!B47</f>
        <v>1.4729575676631685</v>
      </c>
      <c r="G52" s="10">
        <f>(data1!$A47-Logit!$B52)*data1!C47</f>
        <v>3.5350890598177709</v>
      </c>
      <c r="H52" s="10">
        <f>(data1!$A47-Logit!$B52)*data1!D47</f>
        <v>1.178363019939257</v>
      </c>
      <c r="I52" s="10">
        <f>(data1!$A47-Logit!$B52)*data1!E47</f>
        <v>4.7134520797570278</v>
      </c>
      <c r="J52" s="10">
        <f>(data1!$A47-Logit!$B52)*data1!F47</f>
        <v>10.016085669483685</v>
      </c>
      <c r="K52" s="10">
        <f>(data1!$A47-Logit!$B52)*data1!G47</f>
        <v>0</v>
      </c>
      <c r="L52" s="10">
        <f>(data1!$A47-Logit!$B52)*data1!H47</f>
        <v>0.58918150996962848</v>
      </c>
    </row>
    <row r="53" spans="1:12" x14ac:dyDescent="0.25">
      <c r="A53">
        <v>47</v>
      </c>
      <c r="B53">
        <f>1/(1+EXP(-($A$3+SUMPRODUCT($B$3:$H$3,data1!B48:H48))))</f>
        <v>0.75968148894876997</v>
      </c>
      <c r="C53">
        <f>(B53^data1!A48)*((1-B53)^(1-data1!A48))</f>
        <v>0.75968148894876997</v>
      </c>
      <c r="D53">
        <f t="shared" si="1"/>
        <v>-0.27485602703444106</v>
      </c>
      <c r="E53" s="10">
        <f>data1!$A48-Logit!$B53</f>
        <v>0.24031851105123003</v>
      </c>
      <c r="F53" s="10">
        <f>(data1!$A48-Logit!$B53)*data1!B48</f>
        <v>5.0839135142584801</v>
      </c>
      <c r="G53" s="10">
        <f>(data1!$A48-Logit!$B53)*data1!C48</f>
        <v>3.8450961768196805</v>
      </c>
      <c r="H53" s="10">
        <f>(data1!$A48-Logit!$B53)*data1!D48</f>
        <v>2.4031851105123003</v>
      </c>
      <c r="I53" s="10">
        <f>(data1!$A48-Logit!$B53)*data1!E48</f>
        <v>24.031851105123003</v>
      </c>
      <c r="J53" s="10">
        <f>(data1!$A48-Logit!$B53)*data1!F48</f>
        <v>11.535288530459042</v>
      </c>
      <c r="K53" s="10">
        <f>(data1!$A48-Logit!$B53)*data1!G48</f>
        <v>0</v>
      </c>
      <c r="L53" s="10">
        <f>(data1!$A48-Logit!$B53)*data1!H48</f>
        <v>0.48063702210246007</v>
      </c>
    </row>
    <row r="54" spans="1:12" x14ac:dyDescent="0.25">
      <c r="A54">
        <v>48</v>
      </c>
      <c r="B54">
        <f>1/(1+EXP(-($A$3+SUMPRODUCT($B$3:$H$3,data1!B49:H49))))</f>
        <v>0.87745015545442595</v>
      </c>
      <c r="C54">
        <f>(B54^data1!A49)*((1-B54)^(1-data1!A49))</f>
        <v>0.87745015545442595</v>
      </c>
      <c r="D54">
        <f t="shared" si="1"/>
        <v>-0.13073512815640115</v>
      </c>
      <c r="E54" s="10">
        <f>data1!$A49-Logit!$B54</f>
        <v>0.12254984454557405</v>
      </c>
      <c r="F54" s="10">
        <f>(data1!$A49-Logit!$B54)*data1!B49</f>
        <v>0.87524435231356279</v>
      </c>
      <c r="G54" s="10">
        <f>(data1!$A49-Logit!$B54)*data1!C49</f>
        <v>1.4705981345468886</v>
      </c>
      <c r="H54" s="10">
        <f>(data1!$A49-Logit!$B54)*data1!D49</f>
        <v>2.6960965800026289</v>
      </c>
      <c r="I54" s="10">
        <f>(data1!$A49-Logit!$B54)*data1!E49</f>
        <v>59.314124760057837</v>
      </c>
      <c r="J54" s="10">
        <f>(data1!$A49-Logit!$B54)*data1!F49</f>
        <v>5.5147430045508319</v>
      </c>
      <c r="K54" s="10">
        <f>(data1!$A49-Logit!$B54)*data1!G49</f>
        <v>0</v>
      </c>
      <c r="L54" s="10">
        <f>(data1!$A49-Logit!$B54)*data1!H49</f>
        <v>0</v>
      </c>
    </row>
    <row r="55" spans="1:12" x14ac:dyDescent="0.25">
      <c r="A55">
        <v>49</v>
      </c>
      <c r="B55">
        <f>1/(1+EXP(-($A$3+SUMPRODUCT($B$3:$H$3,data1!B50:H50))))</f>
        <v>0.67289470164948084</v>
      </c>
      <c r="C55">
        <f>(B55^data1!A50)*((1-B55)^(1-data1!A50))</f>
        <v>0.67289470164948084</v>
      </c>
      <c r="D55">
        <f t="shared" si="1"/>
        <v>-0.39616642272363323</v>
      </c>
      <c r="E55" s="10">
        <f>data1!$A50-Logit!$B55</f>
        <v>0.32710529835051916</v>
      </c>
      <c r="F55" s="10">
        <f>(data1!$A50-Logit!$B55)*data1!B50</f>
        <v>5.4463268011014252</v>
      </c>
      <c r="G55" s="10">
        <f>(data1!$A50-Logit!$B55)*data1!C50</f>
        <v>3.9252635802062299</v>
      </c>
      <c r="H55" s="10">
        <f>(data1!$A50-Logit!$B55)*data1!D50</f>
        <v>5.2336847736083065</v>
      </c>
      <c r="I55" s="10">
        <f>(data1!$A50-Logit!$B55)*data1!E50</f>
        <v>83.738956377732904</v>
      </c>
      <c r="J55" s="10">
        <f>(data1!$A50-Logit!$B55)*data1!F50</f>
        <v>16.682370215876478</v>
      </c>
      <c r="K55" s="10">
        <f>(data1!$A50-Logit!$B55)*data1!G50</f>
        <v>0</v>
      </c>
      <c r="L55" s="10">
        <f>(data1!$A50-Logit!$B55)*data1!H50</f>
        <v>0</v>
      </c>
    </row>
    <row r="56" spans="1:12" x14ac:dyDescent="0.25">
      <c r="A56">
        <v>50</v>
      </c>
      <c r="B56">
        <f>1/(1+EXP(-($A$3+SUMPRODUCT($B$3:$H$3,data1!B51:H51))))</f>
        <v>0.82420412955110567</v>
      </c>
      <c r="C56">
        <f>(B56^data1!A51)*((1-B56)^(1-data1!A51))</f>
        <v>0.82420412955110567</v>
      </c>
      <c r="D56">
        <f t="shared" si="1"/>
        <v>-0.19333704971493476</v>
      </c>
      <c r="E56" s="10">
        <f>data1!$A51-Logit!$B56</f>
        <v>0.17579587044889433</v>
      </c>
      <c r="F56" s="10">
        <f>(data1!$A51-Logit!$B56)*data1!B51</f>
        <v>1.1166553268430706</v>
      </c>
      <c r="G56" s="10">
        <f>(data1!$A51-Logit!$B56)*data1!C51</f>
        <v>2.109550445386732</v>
      </c>
      <c r="H56" s="10">
        <f>(data1!$A51-Logit!$B56)*data1!D51</f>
        <v>1.054775222693366</v>
      </c>
      <c r="I56" s="10">
        <f>(data1!$A51-Logit!$B56)*data1!E51</f>
        <v>6.3286513361601955</v>
      </c>
      <c r="J56" s="10">
        <f>(data1!$A51-Logit!$B56)*data1!F51</f>
        <v>5.2738761134668302</v>
      </c>
      <c r="K56" s="10">
        <f>(data1!$A51-Logit!$B56)*data1!G51</f>
        <v>0</v>
      </c>
      <c r="L56" s="10">
        <f>(data1!$A51-Logit!$B56)*data1!H51</f>
        <v>0.35159174089778866</v>
      </c>
    </row>
    <row r="57" spans="1:12" x14ac:dyDescent="0.25">
      <c r="A57">
        <v>51</v>
      </c>
      <c r="B57">
        <f>1/(1+EXP(-($A$3+SUMPRODUCT($B$3:$H$3,data1!B52:H52))))</f>
        <v>0.62801451066934377</v>
      </c>
      <c r="C57">
        <f>(B57^data1!A52)*((1-B57)^(1-data1!A52))</f>
        <v>0.62801451066934377</v>
      </c>
      <c r="D57">
        <f t="shared" si="1"/>
        <v>-0.46519200661950616</v>
      </c>
      <c r="E57" s="10">
        <f>data1!$A52-Logit!$B57</f>
        <v>0.37198548933065623</v>
      </c>
      <c r="F57" s="10">
        <f>(data1!$A52-Logit!$B57)*data1!B52</f>
        <v>10.160392192408553</v>
      </c>
      <c r="G57" s="10">
        <f>(data1!$A52-Logit!$B57)*data1!C52</f>
        <v>4.4638258719678747</v>
      </c>
      <c r="H57" s="10">
        <f>(data1!$A52-Logit!$B57)*data1!D52</f>
        <v>4.4638258719678747</v>
      </c>
      <c r="I57" s="10">
        <f>(data1!$A52-Logit!$B57)*data1!E52</f>
        <v>53.5659104636145</v>
      </c>
      <c r="J57" s="10">
        <f>(data1!$A52-Logit!$B57)*data1!F52</f>
        <v>17.111332509210186</v>
      </c>
      <c r="K57" s="10">
        <f>(data1!$A52-Logit!$B57)*data1!G52</f>
        <v>0</v>
      </c>
      <c r="L57" s="10">
        <f>(data1!$A52-Logit!$B57)*data1!H52</f>
        <v>0.37198548933065623</v>
      </c>
    </row>
    <row r="58" spans="1:12" x14ac:dyDescent="0.25">
      <c r="A58">
        <v>52</v>
      </c>
      <c r="B58">
        <f>1/(1+EXP(-($A$3+SUMPRODUCT($B$3:$H$3,data1!B53:H53))))</f>
        <v>0.73547910749911594</v>
      </c>
      <c r="C58">
        <f>(B58^data1!A53)*((1-B58)^(1-data1!A53))</f>
        <v>0.73547910749911594</v>
      </c>
      <c r="D58">
        <f t="shared" si="1"/>
        <v>-0.30723314519166356</v>
      </c>
      <c r="E58" s="10">
        <f>data1!$A53-Logit!$B58</f>
        <v>0.26452089250088406</v>
      </c>
      <c r="F58" s="10">
        <f>(data1!$A53-Logit!$B58)*data1!B53</f>
        <v>3.8355539503299534</v>
      </c>
      <c r="G58" s="10">
        <f>(data1!$A53-Logit!$B58)*data1!C53</f>
        <v>3.1742507100106088</v>
      </c>
      <c r="H58" s="10">
        <f>(data1!$A53-Logit!$B58)*data1!D53</f>
        <v>8.46466856002829</v>
      </c>
      <c r="I58" s="10">
        <f>(data1!$A53-Logit!$B58)*data1!E53</f>
        <v>270.86939392090528</v>
      </c>
      <c r="J58" s="10">
        <f>(data1!$A53-Logit!$B58)*data1!F53</f>
        <v>15.342211765051276</v>
      </c>
      <c r="K58" s="10">
        <f>(data1!$A53-Logit!$B58)*data1!G53</f>
        <v>0</v>
      </c>
      <c r="L58" s="10">
        <f>(data1!$A53-Logit!$B58)*data1!H53</f>
        <v>0</v>
      </c>
    </row>
    <row r="59" spans="1:12" x14ac:dyDescent="0.25">
      <c r="A59">
        <v>53</v>
      </c>
      <c r="B59">
        <f>1/(1+EXP(-($A$3+SUMPRODUCT($B$3:$H$3,data1!B54:H54))))</f>
        <v>0.91171925313907431</v>
      </c>
      <c r="C59">
        <f>(B59^data1!A54)*((1-B59)^(1-data1!A54))</f>
        <v>0.91171925313907431</v>
      </c>
      <c r="D59">
        <f t="shared" si="1"/>
        <v>-9.2423172769491246E-2</v>
      </c>
      <c r="E59" s="10">
        <f>data1!$A54-Logit!$B59</f>
        <v>8.8280746860925685E-2</v>
      </c>
      <c r="F59" s="10">
        <f>(data1!$A54-Logit!$B59)*data1!B54</f>
        <v>1.4352674893659478</v>
      </c>
      <c r="G59" s="10">
        <f>(data1!$A54-Logit!$B59)*data1!C54</f>
        <v>1.0593689623311082</v>
      </c>
      <c r="H59" s="10">
        <f>(data1!$A54-Logit!$B59)*data1!D54</f>
        <v>1.3242112029138853</v>
      </c>
      <c r="I59" s="10">
        <f>(data1!$A54-Logit!$B59)*data1!E54</f>
        <v>19.863168043708278</v>
      </c>
      <c r="J59" s="10">
        <f>(data1!$A54-Logit!$B59)*data1!F54</f>
        <v>3.2663876338542503</v>
      </c>
      <c r="K59" s="10">
        <f>(data1!$A54-Logit!$B59)*data1!G54</f>
        <v>0</v>
      </c>
      <c r="L59" s="10">
        <f>(data1!$A54-Logit!$B59)*data1!H54</f>
        <v>0.70624597488740548</v>
      </c>
    </row>
    <row r="60" spans="1:12" x14ac:dyDescent="0.25">
      <c r="A60">
        <v>54</v>
      </c>
      <c r="B60">
        <f>1/(1+EXP(-($A$3+SUMPRODUCT($B$3:$H$3,data1!B55:H55))))</f>
        <v>0.50075367641791713</v>
      </c>
      <c r="C60">
        <f>(B60^data1!A55)*((1-B60)^(1-data1!A55))</f>
        <v>0.50075367641791713</v>
      </c>
      <c r="D60">
        <f t="shared" si="1"/>
        <v>-0.69164096264006092</v>
      </c>
      <c r="E60" s="10">
        <f>data1!$A55-Logit!$B60</f>
        <v>0.49924632358208287</v>
      </c>
      <c r="F60" s="10">
        <f>(data1!$A55-Logit!$B60)*data1!B55</f>
        <v>4.7428400740297869</v>
      </c>
      <c r="G60" s="10">
        <f>(data1!$A55-Logit!$B60)*data1!C55</f>
        <v>3.993970588656663</v>
      </c>
      <c r="H60" s="10">
        <f>(data1!$A55-Logit!$B60)*data1!D55</f>
        <v>8.4871875008954092</v>
      </c>
      <c r="I60" s="10">
        <f>(data1!$A55-Logit!$B60)*data1!E55</f>
        <v>144.28218751522195</v>
      </c>
      <c r="J60" s="10">
        <f>(data1!$A55-Logit!$B60)*data1!F55</f>
        <v>25.960808826268309</v>
      </c>
      <c r="K60" s="10">
        <f>(data1!$A55-Logit!$B60)*data1!G55</f>
        <v>0</v>
      </c>
      <c r="L60" s="10">
        <f>(data1!$A55-Logit!$B60)*data1!H55</f>
        <v>0</v>
      </c>
    </row>
    <row r="61" spans="1:12" x14ac:dyDescent="0.25">
      <c r="A61">
        <v>55</v>
      </c>
      <c r="B61">
        <f>1/(1+EXP(-($A$3+SUMPRODUCT($B$3:$H$3,data1!B56:H56))))</f>
        <v>0.77601149597156549</v>
      </c>
      <c r="C61">
        <f>(B61^data1!A56)*((1-B61)^(1-data1!A56))</f>
        <v>0.77601149597156549</v>
      </c>
      <c r="D61">
        <f t="shared" si="1"/>
        <v>-0.2535879445123031</v>
      </c>
      <c r="E61" s="10">
        <f>data1!$A56-Logit!$B61</f>
        <v>0.22398850402843451</v>
      </c>
      <c r="F61" s="10">
        <f>(data1!$A56-Logit!$B61)*data1!B56</f>
        <v>1.7918982060716377</v>
      </c>
      <c r="G61" s="10">
        <f>(data1!$A56-Logit!$B61)*data1!C56</f>
        <v>2.2398850402843449</v>
      </c>
      <c r="H61" s="10">
        <f>(data1!$A56-Logit!$B61)*data1!D56</f>
        <v>7.6156091369667731</v>
      </c>
      <c r="I61" s="10">
        <f>(data1!$A56-Logit!$B61)*data1!E56</f>
        <v>258.9307106568703</v>
      </c>
      <c r="J61" s="10">
        <f>(data1!$A56-Logit!$B61)*data1!F56</f>
        <v>11.647402209478594</v>
      </c>
      <c r="K61" s="10">
        <f>(data1!$A56-Logit!$B61)*data1!G56</f>
        <v>0</v>
      </c>
      <c r="L61" s="10">
        <f>(data1!$A56-Logit!$B61)*data1!H56</f>
        <v>0</v>
      </c>
    </row>
    <row r="62" spans="1:12" x14ac:dyDescent="0.25">
      <c r="A62">
        <v>56</v>
      </c>
      <c r="B62">
        <f>1/(1+EXP(-($A$3+SUMPRODUCT($B$3:$H$3,data1!B57:H57))))</f>
        <v>0.92863879800047178</v>
      </c>
      <c r="C62">
        <f>(B62^data1!A57)*((1-B62)^(1-data1!A57))</f>
        <v>0.92863879800047178</v>
      </c>
      <c r="D62">
        <f t="shared" si="1"/>
        <v>-7.4035423092652888E-2</v>
      </c>
      <c r="E62" s="10">
        <f>data1!$A57-Logit!$B62</f>
        <v>7.1361201999528223E-2</v>
      </c>
      <c r="F62" s="10">
        <f>(data1!$A57-Logit!$B62)*data1!B57</f>
        <v>0.89201706665446934</v>
      </c>
      <c r="G62" s="10">
        <f>(data1!$A57-Logit!$B62)*data1!C57</f>
        <v>1.1417792319924516</v>
      </c>
      <c r="H62" s="10">
        <f>(data1!$A57-Logit!$B62)*data1!D57</f>
        <v>0.64225081799575401</v>
      </c>
      <c r="I62" s="10">
        <f>(data1!$A57-Logit!$B62)*data1!E57</f>
        <v>5.7802573619617856</v>
      </c>
      <c r="J62" s="10">
        <f>(data1!$A57-Logit!$B62)*data1!F57</f>
        <v>2.2121972619853749</v>
      </c>
      <c r="K62" s="10">
        <f>(data1!$A57-Logit!$B62)*data1!G57</f>
        <v>0</v>
      </c>
      <c r="L62" s="10">
        <f>(data1!$A57-Logit!$B62)*data1!H57</f>
        <v>0</v>
      </c>
    </row>
    <row r="63" spans="1:12" x14ac:dyDescent="0.25">
      <c r="A63">
        <v>57</v>
      </c>
      <c r="B63">
        <f>1/(1+EXP(-($A$3+SUMPRODUCT($B$3:$H$3,data1!B58:H58))))</f>
        <v>0.84302153179344297</v>
      </c>
      <c r="C63">
        <f>(B63^data1!A58)*((1-B63)^(1-data1!A58))</f>
        <v>0.84302153179344297</v>
      </c>
      <c r="D63">
        <f t="shared" si="1"/>
        <v>-0.17076277943998913</v>
      </c>
      <c r="E63" s="10">
        <f>data1!$A58-Logit!$B63</f>
        <v>0.15697846820655703</v>
      </c>
      <c r="F63" s="10">
        <f>(data1!$A58-Logit!$B63)*data1!B58</f>
        <v>2.1977036449071394</v>
      </c>
      <c r="G63" s="10">
        <f>(data1!$A58-Logit!$B63)*data1!C58</f>
        <v>2.1976985548917982</v>
      </c>
      <c r="H63" s="10">
        <f>(data1!$A58-Logit!$B63)*data1!D58</f>
        <v>5.8082033236426103</v>
      </c>
      <c r="I63" s="10">
        <f>(data1!$A58-Logit!$B63)*data1!E58</f>
        <v>214.90352297477656</v>
      </c>
      <c r="J63" s="10">
        <f>(data1!$A58-Logit!$B63)*data1!F58</f>
        <v>8.6338157513606362</v>
      </c>
      <c r="K63" s="10">
        <f>(data1!$A58-Logit!$B63)*data1!G58</f>
        <v>0</v>
      </c>
      <c r="L63" s="10">
        <f>(data1!$A58-Logit!$B63)*data1!H58</f>
        <v>0</v>
      </c>
    </row>
    <row r="64" spans="1:12" x14ac:dyDescent="0.25">
      <c r="A64">
        <v>58</v>
      </c>
      <c r="B64">
        <f>1/(1+EXP(-($A$3+SUMPRODUCT($B$3:$H$3,data1!B59:H59))))</f>
        <v>0.92356720249320645</v>
      </c>
      <c r="C64">
        <f>(B64^data1!A59)*((1-B64)^(1-data1!A59))</f>
        <v>0.92356720249320645</v>
      </c>
      <c r="D64">
        <f t="shared" si="1"/>
        <v>-7.951171264204733E-2</v>
      </c>
      <c r="E64" s="10">
        <f>data1!$A59-Logit!$B64</f>
        <v>7.6432797506793548E-2</v>
      </c>
      <c r="F64" s="10">
        <f>(data1!$A59-Logit!$B64)*data1!B59</f>
        <v>1.5898078154033883</v>
      </c>
      <c r="G64" s="10">
        <f>(data1!$A59-Logit!$B64)*data1!C59</f>
        <v>1.2993575576154903</v>
      </c>
      <c r="H64" s="10">
        <f>(data1!$A59-Logit!$B64)*data1!D59</f>
        <v>0.76432797506793548</v>
      </c>
      <c r="I64" s="10">
        <f>(data1!$A59-Logit!$B64)*data1!E59</f>
        <v>7.6432797506793548</v>
      </c>
      <c r="J64" s="10">
        <f>(data1!$A59-Logit!$B64)*data1!F59</f>
        <v>2.5987151152309806</v>
      </c>
      <c r="K64" s="10">
        <f>(data1!$A59-Logit!$B64)*data1!G59</f>
        <v>0</v>
      </c>
      <c r="L64" s="10">
        <f>(data1!$A59-Logit!$B64)*data1!H59</f>
        <v>0</v>
      </c>
    </row>
    <row r="65" spans="1:12" x14ac:dyDescent="0.25">
      <c r="A65">
        <v>59</v>
      </c>
      <c r="B65">
        <f>1/(1+EXP(-($A$3+SUMPRODUCT($B$3:$H$3,data1!B60:H60))))</f>
        <v>0.83318718389136281</v>
      </c>
      <c r="C65">
        <f>(B65^data1!A60)*((1-B65)^(1-data1!A60))</f>
        <v>0.83318718389136281</v>
      </c>
      <c r="D65">
        <f t="shared" si="1"/>
        <v>-0.18249695150507234</v>
      </c>
      <c r="E65" s="10">
        <f>data1!$A60-Logit!$B65</f>
        <v>0.16681281610863719</v>
      </c>
      <c r="F65" s="10">
        <f>(data1!$A60-Logit!$B65)*data1!B60</f>
        <v>3.2336852504879681</v>
      </c>
      <c r="G65" s="10">
        <f>(data1!$A60-Logit!$B65)*data1!C60</f>
        <v>2.3353794255209204</v>
      </c>
      <c r="H65" s="10">
        <f>(data1!$A60-Logit!$B65)*data1!D60</f>
        <v>5.8384485638023014</v>
      </c>
      <c r="I65" s="10">
        <f>(data1!$A60-Logit!$B65)*data1!E60</f>
        <v>204.34569973308055</v>
      </c>
      <c r="J65" s="10">
        <f>(data1!$A60-Logit!$B65)*data1!F60</f>
        <v>9.1747048859750446</v>
      </c>
      <c r="K65" s="10">
        <f>(data1!$A60-Logit!$B65)*data1!G60</f>
        <v>0</v>
      </c>
      <c r="L65" s="10">
        <f>(data1!$A60-Logit!$B65)*data1!H60</f>
        <v>0</v>
      </c>
    </row>
    <row r="66" spans="1:12" x14ac:dyDescent="0.25">
      <c r="A66">
        <v>60</v>
      </c>
      <c r="B66">
        <f>1/(1+EXP(-($A$3+SUMPRODUCT($B$3:$H$3,data1!B61:H61))))</f>
        <v>0.65113697622144262</v>
      </c>
      <c r="C66">
        <f>(B66^data1!A61)*((1-B66)^(1-data1!A61))</f>
        <v>0.65113697622144262</v>
      </c>
      <c r="D66">
        <f t="shared" si="1"/>
        <v>-0.42903524996411657</v>
      </c>
      <c r="E66" s="10">
        <f>data1!$A61-Logit!$B66</f>
        <v>0.34886302377855738</v>
      </c>
      <c r="F66" s="10">
        <f>(data1!$A61-Logit!$B66)*data1!B61</f>
        <v>4.3213633105073912</v>
      </c>
      <c r="G66" s="10">
        <f>(data1!$A61-Logit!$B66)*data1!C61</f>
        <v>4.1863562853426881</v>
      </c>
      <c r="H66" s="10">
        <f>(data1!$A61-Logit!$B66)*data1!D61</f>
        <v>2.0931781426713441</v>
      </c>
      <c r="I66" s="10">
        <f>(data1!$A61-Logit!$B66)*data1!E61</f>
        <v>12.559068856028066</v>
      </c>
      <c r="J66" s="10">
        <f>(data1!$A61-Logit!$B66)*data1!F61</f>
        <v>13.605657927363739</v>
      </c>
      <c r="K66" s="10">
        <f>(data1!$A61-Logit!$B66)*data1!G61</f>
        <v>0</v>
      </c>
      <c r="L66" s="10">
        <f>(data1!$A61-Logit!$B66)*data1!H61</f>
        <v>0.69772604755711476</v>
      </c>
    </row>
    <row r="67" spans="1:12" x14ac:dyDescent="0.25">
      <c r="A67">
        <v>61</v>
      </c>
      <c r="B67">
        <f>1/(1+EXP(-($A$3+SUMPRODUCT($B$3:$H$3,data1!B62:H62))))</f>
        <v>0.91259577686081039</v>
      </c>
      <c r="C67">
        <f>(B67^data1!A62)*((1-B67)^(1-data1!A62))</f>
        <v>0.91259577686081039</v>
      </c>
      <c r="D67">
        <f t="shared" si="1"/>
        <v>-9.1462238090151027E-2</v>
      </c>
      <c r="E67" s="10">
        <f>data1!$A62-Logit!$B67</f>
        <v>8.7404223139189607E-2</v>
      </c>
      <c r="F67" s="10">
        <f>(data1!$A62-Logit!$B67)*data1!B62</f>
        <v>2.491020359466904</v>
      </c>
      <c r="G67" s="10">
        <f>(data1!$A62-Logit!$B67)*data1!C62</f>
        <v>1.2236591239486545</v>
      </c>
      <c r="H67" s="10">
        <f>(data1!$A62-Logit!$B67)*data1!D62</f>
        <v>1.6606802396446025</v>
      </c>
      <c r="I67" s="10">
        <f>(data1!$A62-Logit!$B67)*data1!E62</f>
        <v>31.552924553247447</v>
      </c>
      <c r="J67" s="10">
        <f>(data1!$A62-Logit!$B67)*data1!F62</f>
        <v>3.4961689255675843</v>
      </c>
      <c r="K67" s="10">
        <f>(data1!$A62-Logit!$B67)*data1!G62</f>
        <v>0</v>
      </c>
      <c r="L67" s="10">
        <f>(data1!$A62-Logit!$B67)*data1!H62</f>
        <v>0.26221266941756882</v>
      </c>
    </row>
    <row r="68" spans="1:12" x14ac:dyDescent="0.25">
      <c r="A68">
        <v>62</v>
      </c>
      <c r="B68">
        <f>1/(1+EXP(-($A$3+SUMPRODUCT($B$3:$H$3,data1!B63:H63))))</f>
        <v>0.72250538080158877</v>
      </c>
      <c r="C68">
        <f>(B68^data1!A63)*((1-B68)^(1-data1!A63))</f>
        <v>0.72250538080158877</v>
      </c>
      <c r="D68">
        <f t="shared" si="1"/>
        <v>-0.32503041154703471</v>
      </c>
      <c r="E68" s="10">
        <f>data1!$A63-Logit!$B68</f>
        <v>0.27749461919841123</v>
      </c>
      <c r="F68" s="10">
        <f>(data1!$A63-Logit!$B68)*data1!B63</f>
        <v>4.1762686664728284</v>
      </c>
      <c r="G68" s="10">
        <f>(data1!$A63-Logit!$B68)*data1!C63</f>
        <v>3.3299354303809348</v>
      </c>
      <c r="H68" s="10">
        <f>(data1!$A63-Logit!$B68)*data1!D63</f>
        <v>2.7749461919841121</v>
      </c>
      <c r="I68" s="10">
        <f>(data1!$A63-Logit!$B68)*data1!E63</f>
        <v>27.749461919841124</v>
      </c>
      <c r="J68" s="10">
        <f>(data1!$A63-Logit!$B68)*data1!F63</f>
        <v>11.932268625531682</v>
      </c>
      <c r="K68" s="10">
        <f>(data1!$A63-Logit!$B68)*data1!G63</f>
        <v>0</v>
      </c>
      <c r="L68" s="10">
        <f>(data1!$A63-Logit!$B68)*data1!H63</f>
        <v>1.1099784767936449</v>
      </c>
    </row>
    <row r="69" spans="1:12" x14ac:dyDescent="0.25">
      <c r="A69">
        <v>63</v>
      </c>
      <c r="B69">
        <f>1/(1+EXP(-($A$3+SUMPRODUCT($B$3:$H$3,data1!B64:H64))))</f>
        <v>0.40816561243462468</v>
      </c>
      <c r="C69">
        <f>(B69^data1!A64)*((1-B69)^(1-data1!A64))</f>
        <v>0.40816561243462468</v>
      </c>
      <c r="D69">
        <f t="shared" si="1"/>
        <v>-0.89608227410833896</v>
      </c>
      <c r="E69" s="10">
        <f>data1!$A64-Logit!$B69</f>
        <v>0.59183438756537532</v>
      </c>
      <c r="F69" s="10">
        <f>(data1!$A64-Logit!$B69)*data1!B64</f>
        <v>6.2142514743430937</v>
      </c>
      <c r="G69" s="10">
        <f>(data1!$A64-Logit!$B69)*data1!C64</f>
        <v>4.7346751005230026</v>
      </c>
      <c r="H69" s="10">
        <f>(data1!$A64-Logit!$B69)*data1!D64</f>
        <v>6.5101782632191281</v>
      </c>
      <c r="I69" s="10">
        <f>(data1!$A64-Logit!$B69)*data1!E64</f>
        <v>71.611960895410419</v>
      </c>
      <c r="J69" s="10">
        <f>(data1!$A64-Logit!$B69)*data1!F64</f>
        <v>28.408050603138015</v>
      </c>
      <c r="K69" s="10">
        <f>(data1!$A64-Logit!$B69)*data1!G64</f>
        <v>0</v>
      </c>
      <c r="L69" s="10">
        <f>(data1!$A64-Logit!$B69)*data1!H64</f>
        <v>0</v>
      </c>
    </row>
    <row r="70" spans="1:12" x14ac:dyDescent="0.25">
      <c r="A70">
        <v>64</v>
      </c>
      <c r="B70">
        <f>1/(1+EXP(-($A$3+SUMPRODUCT($B$3:$H$3,data1!B65:H65))))</f>
        <v>0.74433629295897086</v>
      </c>
      <c r="C70">
        <f>(B70^data1!A65)*((1-B70)^(1-data1!A65))</f>
        <v>0.74433629295897086</v>
      </c>
      <c r="D70">
        <f t="shared" si="1"/>
        <v>-0.2952623396080018</v>
      </c>
      <c r="E70" s="10">
        <f>data1!$A65-Logit!$B70</f>
        <v>0.25566370704102914</v>
      </c>
      <c r="F70" s="10">
        <f>(data1!$A65-Logit!$B70)*data1!B65</f>
        <v>3.019388487435315</v>
      </c>
      <c r="G70" s="10">
        <f>(data1!$A65-Logit!$B70)*data1!C65</f>
        <v>3.0679644844923497</v>
      </c>
      <c r="H70" s="10">
        <f>(data1!$A65-Logit!$B70)*data1!D65</f>
        <v>3.8349556056154372</v>
      </c>
      <c r="I70" s="10">
        <f>(data1!$A65-Logit!$B70)*data1!E65</f>
        <v>57.524334084231555</v>
      </c>
      <c r="J70" s="10">
        <f>(data1!$A65-Logit!$B70)*data1!F65</f>
        <v>12.01619423092837</v>
      </c>
      <c r="K70" s="10">
        <f>(data1!$A65-Logit!$B70)*data1!G65</f>
        <v>0</v>
      </c>
      <c r="L70" s="10">
        <f>(data1!$A65-Logit!$B70)*data1!H65</f>
        <v>0</v>
      </c>
    </row>
    <row r="71" spans="1:12" x14ac:dyDescent="0.25">
      <c r="A71">
        <v>65</v>
      </c>
      <c r="B71">
        <f>1/(1+EXP(-($A$3+SUMPRODUCT($B$3:$H$3,data1!B66:H66))))</f>
        <v>0.82903788447625248</v>
      </c>
      <c r="C71">
        <f>(B71^data1!A66)*((1-B71)^(1-data1!A66))</f>
        <v>0.82903788447625248</v>
      </c>
      <c r="D71">
        <f t="shared" ref="D71:D134" si="3">LN(C71)</f>
        <v>-0.18748942588467393</v>
      </c>
      <c r="E71" s="10">
        <f>data1!$A66-Logit!$B71</f>
        <v>0.17096211552374752</v>
      </c>
      <c r="F71" s="10">
        <f>(data1!$A66-Logit!$B71)*data1!B66</f>
        <v>1.1881992245293658</v>
      </c>
      <c r="G71" s="10">
        <f>(data1!$A66-Logit!$B71)*data1!C66</f>
        <v>2.0515453862849702</v>
      </c>
      <c r="H71" s="10">
        <f>(data1!$A66-Logit!$B71)*data1!D66</f>
        <v>2.0515453862849702</v>
      </c>
      <c r="I71" s="10">
        <f>(data1!$A66-Logit!$B71)*data1!E66</f>
        <v>24.618544635419642</v>
      </c>
      <c r="J71" s="10">
        <f>(data1!$A66-Logit!$B71)*data1!F66</f>
        <v>7.0094467364736479</v>
      </c>
      <c r="K71" s="10">
        <f>(data1!$A66-Logit!$B71)*data1!G66</f>
        <v>0</v>
      </c>
      <c r="L71" s="10">
        <f>(data1!$A66-Logit!$B71)*data1!H66</f>
        <v>0.68384846209499006</v>
      </c>
    </row>
    <row r="72" spans="1:12" x14ac:dyDescent="0.25">
      <c r="A72">
        <v>66</v>
      </c>
      <c r="B72">
        <f>1/(1+EXP(-($A$3+SUMPRODUCT($B$3:$H$3,data1!B67:H67))))</f>
        <v>0.68505648125886154</v>
      </c>
      <c r="C72">
        <f>(B72^data1!A67)*((1-B72)^(1-data1!A67))</f>
        <v>0.68505648125886154</v>
      </c>
      <c r="D72">
        <f t="shared" si="3"/>
        <v>-0.37825398972658975</v>
      </c>
      <c r="E72" s="10">
        <f>data1!$A67-Logit!$B72</f>
        <v>0.31494351874113846</v>
      </c>
      <c r="F72" s="10">
        <f>(data1!$A67-Logit!$B72)*data1!B67</f>
        <v>3.9115895161868894</v>
      </c>
      <c r="G72" s="10">
        <f>(data1!$A67-Logit!$B72)*data1!C67</f>
        <v>2.5195481499291077</v>
      </c>
      <c r="H72" s="10">
        <f>(data1!$A67-Logit!$B72)*data1!D67</f>
        <v>3.7793222248936615</v>
      </c>
      <c r="I72" s="10">
        <f>(data1!$A67-Logit!$B72)*data1!E67</f>
        <v>45.351866698723938</v>
      </c>
      <c r="J72" s="10">
        <f>(data1!$A67-Logit!$B72)*data1!F67</f>
        <v>11.337966674680985</v>
      </c>
      <c r="K72" s="10">
        <f>(data1!$A67-Logit!$B72)*data1!G67</f>
        <v>0</v>
      </c>
      <c r="L72" s="10">
        <f>(data1!$A67-Logit!$B72)*data1!H67</f>
        <v>0</v>
      </c>
    </row>
    <row r="73" spans="1:12" x14ac:dyDescent="0.25">
      <c r="A73">
        <v>67</v>
      </c>
      <c r="B73">
        <f>1/(1+EXP(-($A$3+SUMPRODUCT($B$3:$H$3,data1!B68:H68))))</f>
        <v>0.89557397314671838</v>
      </c>
      <c r="C73">
        <f>(B73^data1!A68)*((1-B73)^(1-data1!A68))</f>
        <v>0.89557397314671838</v>
      </c>
      <c r="D73">
        <f t="shared" si="3"/>
        <v>-0.11029045548070561</v>
      </c>
      <c r="E73" s="10">
        <f>data1!$A68-Logit!$B73</f>
        <v>0.10442602685328162</v>
      </c>
      <c r="F73" s="10">
        <f>(data1!$A68-Logit!$B73)*data1!B68</f>
        <v>1.8170132257654072</v>
      </c>
      <c r="G73" s="10">
        <f>(data1!$A68-Logit!$B73)*data1!C68</f>
        <v>1.7752424565057874</v>
      </c>
      <c r="H73" s="10">
        <f>(data1!$A68-Logit!$B73)*data1!D68</f>
        <v>1.4619643759459426</v>
      </c>
      <c r="I73" s="10">
        <f>(data1!$A68-Logit!$B73)*data1!E68</f>
        <v>20.467501263243197</v>
      </c>
      <c r="J73" s="10">
        <f>(data1!$A68-Logit!$B73)*data1!F68</f>
        <v>4.8035972352509546</v>
      </c>
      <c r="K73" s="10">
        <f>(data1!$A68-Logit!$B73)*data1!G68</f>
        <v>0</v>
      </c>
      <c r="L73" s="10">
        <f>(data1!$A68-Logit!$B73)*data1!H68</f>
        <v>0.20885205370656323</v>
      </c>
    </row>
    <row r="74" spans="1:12" x14ac:dyDescent="0.25">
      <c r="A74">
        <v>68</v>
      </c>
      <c r="B74">
        <f>1/(1+EXP(-($A$3+SUMPRODUCT($B$3:$H$3,data1!B69:H69))))</f>
        <v>0.83736617555627735</v>
      </c>
      <c r="C74">
        <f>(B74^data1!A69)*((1-B74)^(1-data1!A69))</f>
        <v>0.83736617555627735</v>
      </c>
      <c r="D74">
        <f t="shared" si="3"/>
        <v>-0.17749381843132292</v>
      </c>
      <c r="E74" s="10">
        <f>data1!$A69-Logit!$B74</f>
        <v>0.16263382444372265</v>
      </c>
      <c r="F74" s="10">
        <f>(data1!$A69-Logit!$B74)*data1!B69</f>
        <v>2.5208236584788901</v>
      </c>
      <c r="G74" s="10">
        <f>(data1!$A69-Logit!$B74)*data1!C69</f>
        <v>1.9516058933246718</v>
      </c>
      <c r="H74" s="10">
        <f>(data1!$A69-Logit!$B74)*data1!D69</f>
        <v>1.7889720688809492</v>
      </c>
      <c r="I74" s="10">
        <f>(data1!$A69-Logit!$B74)*data1!E69</f>
        <v>19.678692757690442</v>
      </c>
      <c r="J74" s="10">
        <f>(data1!$A69-Logit!$B74)*data1!F69</f>
        <v>5.5295500310865702</v>
      </c>
      <c r="K74" s="10">
        <f>(data1!$A69-Logit!$B74)*data1!G69</f>
        <v>0</v>
      </c>
      <c r="L74" s="10">
        <f>(data1!$A69-Logit!$B74)*data1!H69</f>
        <v>0</v>
      </c>
    </row>
    <row r="75" spans="1:12" x14ac:dyDescent="0.25">
      <c r="A75">
        <v>69</v>
      </c>
      <c r="B75">
        <f>1/(1+EXP(-($A$3+SUMPRODUCT($B$3:$H$3,data1!B70:H70))))</f>
        <v>0.68896650017212657</v>
      </c>
      <c r="C75">
        <f>(B75^data1!A70)*((1-B75)^(1-data1!A70))</f>
        <v>0.68896650017212657</v>
      </c>
      <c r="D75">
        <f t="shared" si="3"/>
        <v>-0.37256263009082446</v>
      </c>
      <c r="E75" s="10">
        <f>data1!$A70-Logit!$B75</f>
        <v>0.31103349982787343</v>
      </c>
      <c r="F75" s="10">
        <f>(data1!$A70-Logit!$B75)*data1!B70</f>
        <v>6.599211116330693</v>
      </c>
      <c r="G75" s="10">
        <f>(data1!$A70-Logit!$B75)*data1!C70</f>
        <v>3.7324019979344811</v>
      </c>
      <c r="H75" s="10">
        <f>(data1!$A70-Logit!$B75)*data1!D70</f>
        <v>2.7993014984508608</v>
      </c>
      <c r="I75" s="10">
        <f>(data1!$A70-Logit!$B75)*data1!E70</f>
        <v>25.193713486057746</v>
      </c>
      <c r="J75" s="10">
        <f>(data1!$A70-Logit!$B75)*data1!F70</f>
        <v>12.752373492942811</v>
      </c>
      <c r="K75" s="10">
        <f>(data1!$A70-Logit!$B75)*data1!G70</f>
        <v>0</v>
      </c>
      <c r="L75" s="10">
        <f>(data1!$A70-Logit!$B75)*data1!H70</f>
        <v>0.93310049948362028</v>
      </c>
    </row>
    <row r="76" spans="1:12" x14ac:dyDescent="0.25">
      <c r="A76">
        <v>70</v>
      </c>
      <c r="B76">
        <f>1/(1+EXP(-($A$3+SUMPRODUCT($B$3:$H$3,data1!B71:H71))))</f>
        <v>0.80063253793368028</v>
      </c>
      <c r="C76">
        <f>(B76^data1!A71)*((1-B76)^(1-data1!A71))</f>
        <v>0.80063253793368028</v>
      </c>
      <c r="D76">
        <f t="shared" si="3"/>
        <v>-0.22235319131387629</v>
      </c>
      <c r="E76" s="10">
        <f>data1!$A71-Logit!$B76</f>
        <v>0.19936746206631972</v>
      </c>
      <c r="F76" s="10">
        <f>(data1!$A71-Logit!$B76)*data1!B71</f>
        <v>3.588614317193755</v>
      </c>
      <c r="G76" s="10">
        <f>(data1!$A71-Logit!$B76)*data1!C71</f>
        <v>2.3924095447958367</v>
      </c>
      <c r="H76" s="10">
        <f>(data1!$A71-Logit!$B76)*data1!D71</f>
        <v>4.7848190895916733</v>
      </c>
      <c r="I76" s="10">
        <f>(data1!$A71-Logit!$B76)*data1!E71</f>
        <v>114.83565815020016</v>
      </c>
      <c r="J76" s="10">
        <f>(data1!$A71-Logit!$B76)*data1!F71</f>
        <v>10.167740565382307</v>
      </c>
      <c r="K76" s="10">
        <f>(data1!$A71-Logit!$B76)*data1!G71</f>
        <v>0</v>
      </c>
      <c r="L76" s="10">
        <f>(data1!$A71-Logit!$B76)*data1!H71</f>
        <v>0.19936746206631972</v>
      </c>
    </row>
    <row r="77" spans="1:12" x14ac:dyDescent="0.25">
      <c r="A77">
        <v>71</v>
      </c>
      <c r="B77">
        <f>1/(1+EXP(-($A$3+SUMPRODUCT($B$3:$H$3,data1!B72:H72))))</f>
        <v>0.87401721167675794</v>
      </c>
      <c r="C77">
        <f>(B77^data1!A72)*((1-B77)^(1-data1!A72))</f>
        <v>0.87401721167675794</v>
      </c>
      <c r="D77">
        <f t="shared" si="3"/>
        <v>-0.13465521052650384</v>
      </c>
      <c r="E77" s="10">
        <f>data1!$A72-Logit!$B77</f>
        <v>0.12598278832324206</v>
      </c>
      <c r="F77" s="10">
        <f>(data1!$A72-Logit!$B77)*data1!B72</f>
        <v>1.4991849205312531</v>
      </c>
      <c r="G77" s="10">
        <f>(data1!$A72-Logit!$B77)*data1!C72</f>
        <v>1.5117934598789047</v>
      </c>
      <c r="H77" s="10">
        <f>(data1!$A72-Logit!$B77)*data1!D72</f>
        <v>1.5117934598789047</v>
      </c>
      <c r="I77" s="10">
        <f>(data1!$A72-Logit!$B77)*data1!E72</f>
        <v>18.141521518546856</v>
      </c>
      <c r="J77" s="10">
        <f>(data1!$A72-Logit!$B77)*data1!F72</f>
        <v>4.1574320146669876</v>
      </c>
      <c r="K77" s="10">
        <f>(data1!$A72-Logit!$B77)*data1!G72</f>
        <v>0</v>
      </c>
      <c r="L77" s="10">
        <f>(data1!$A72-Logit!$B77)*data1!H72</f>
        <v>0</v>
      </c>
    </row>
    <row r="78" spans="1:12" x14ac:dyDescent="0.25">
      <c r="A78">
        <v>72</v>
      </c>
      <c r="B78">
        <f>1/(1+EXP(-($A$3+SUMPRODUCT($B$3:$H$3,data1!B73:H73))))</f>
        <v>0.5186051666140804</v>
      </c>
      <c r="C78">
        <f>(B78^data1!A73)*((1-B78)^(1-data1!A73))</f>
        <v>0.5186051666140804</v>
      </c>
      <c r="D78">
        <f t="shared" si="3"/>
        <v>-0.65661244330845603</v>
      </c>
      <c r="E78" s="10">
        <f>data1!$A73-Logit!$B78</f>
        <v>0.4813948333859196</v>
      </c>
      <c r="F78" s="10">
        <f>(data1!$A73-Logit!$B78)*data1!B73</f>
        <v>12.878252935545069</v>
      </c>
      <c r="G78" s="10">
        <f>(data1!$A73-Logit!$B78)*data1!C73</f>
        <v>5.7767380006310347</v>
      </c>
      <c r="H78" s="10">
        <f>(data1!$A73-Logit!$B78)*data1!D73</f>
        <v>6.2581328340169549</v>
      </c>
      <c r="I78" s="10">
        <f>(data1!$A73-Logit!$B78)*data1!E73</f>
        <v>81.355726842220406</v>
      </c>
      <c r="J78" s="10">
        <f>(data1!$A73-Logit!$B78)*data1!F73</f>
        <v>25.032531336067819</v>
      </c>
      <c r="K78" s="10">
        <f>(data1!$A73-Logit!$B78)*data1!G73</f>
        <v>0</v>
      </c>
      <c r="L78" s="10">
        <f>(data1!$A73-Logit!$B78)*data1!H73</f>
        <v>0</v>
      </c>
    </row>
    <row r="79" spans="1:12" x14ac:dyDescent="0.25">
      <c r="A79">
        <v>73</v>
      </c>
      <c r="B79">
        <f>1/(1+EXP(-($A$3+SUMPRODUCT($B$3:$H$3,data1!B74:H74))))</f>
        <v>0.59118048241523236</v>
      </c>
      <c r="C79">
        <f>(B79^data1!A74)*((1-B79)^(1-data1!A74))</f>
        <v>0.59118048241523236</v>
      </c>
      <c r="D79">
        <f t="shared" si="3"/>
        <v>-0.52563392339913739</v>
      </c>
      <c r="E79" s="10">
        <f>data1!$A74-Logit!$B79</f>
        <v>0.40881951758476764</v>
      </c>
      <c r="F79" s="10">
        <f>(data1!$A74-Logit!$B79)*data1!B74</f>
        <v>4.9671413874756913</v>
      </c>
      <c r="G79" s="10">
        <f>(data1!$A74-Logit!$B79)*data1!C74</f>
        <v>3.6793756582629089</v>
      </c>
      <c r="H79" s="10">
        <f>(data1!$A74-Logit!$B79)*data1!D74</f>
        <v>11.855766009958261</v>
      </c>
      <c r="I79" s="10">
        <f>(data1!$A74-Logit!$B79)*data1!E74</f>
        <v>343.81721428878961</v>
      </c>
      <c r="J79" s="10">
        <f>(data1!$A74-Logit!$B79)*data1!F74</f>
        <v>23.711532019916522</v>
      </c>
      <c r="K79" s="10">
        <f>(data1!$A74-Logit!$B79)*data1!G74</f>
        <v>0</v>
      </c>
      <c r="L79" s="10">
        <f>(data1!$A74-Logit!$B79)*data1!H74</f>
        <v>0</v>
      </c>
    </row>
    <row r="80" spans="1:12" x14ac:dyDescent="0.25">
      <c r="A80">
        <v>74</v>
      </c>
      <c r="B80">
        <f>1/(1+EXP(-($A$3+SUMPRODUCT($B$3:$H$3,data1!B75:H75))))</f>
        <v>0.20804480513625562</v>
      </c>
      <c r="C80">
        <f>(B80^data1!A75)*((1-B80)^(1-data1!A75))</f>
        <v>0.20804480513625562</v>
      </c>
      <c r="D80">
        <f t="shared" si="3"/>
        <v>-1.5700018131691518</v>
      </c>
      <c r="E80" s="10">
        <f>data1!$A75-Logit!$B80</f>
        <v>0.79195519486374444</v>
      </c>
      <c r="F80" s="10">
        <f>(data1!$A75-Logit!$B80)*data1!B75</f>
        <v>8.0779352838834573</v>
      </c>
      <c r="G80" s="10">
        <f>(data1!$A75-Logit!$B80)*data1!C75</f>
        <v>7.9195519486374444</v>
      </c>
      <c r="H80" s="10">
        <f>(data1!$A75-Logit!$B80)*data1!D75</f>
        <v>8.7115071435011888</v>
      </c>
      <c r="I80" s="10">
        <f>(data1!$A75-Logit!$B80)*data1!E75</f>
        <v>95.826578578513079</v>
      </c>
      <c r="J80" s="10">
        <f>(data1!$A75-Logit!$B80)*data1!F75</f>
        <v>26.926476625367311</v>
      </c>
      <c r="K80" s="10">
        <f>(data1!$A75-Logit!$B80)*data1!G75</f>
        <v>1.5839103897274889</v>
      </c>
      <c r="L80" s="10">
        <f>(data1!$A75-Logit!$B80)*data1!H75</f>
        <v>3.1678207794549778</v>
      </c>
    </row>
    <row r="81" spans="1:12" x14ac:dyDescent="0.25">
      <c r="A81">
        <v>75</v>
      </c>
      <c r="B81">
        <f>1/(1+EXP(-($A$3+SUMPRODUCT($B$3:$H$3,data1!B76:H76))))</f>
        <v>0.91535245407348809</v>
      </c>
      <c r="C81">
        <f>(B81^data1!A76)*((1-B81)^(1-data1!A76))</f>
        <v>0.91535245407348809</v>
      </c>
      <c r="D81">
        <f t="shared" si="3"/>
        <v>-8.8446092166706874E-2</v>
      </c>
      <c r="E81" s="10">
        <f>data1!$A76-Logit!$B81</f>
        <v>8.4647545926511913E-2</v>
      </c>
      <c r="F81" s="10">
        <f>(data1!$A76-Logit!$B81)*data1!B76</f>
        <v>0.68733935485518227</v>
      </c>
      <c r="G81" s="10">
        <f>(data1!$A76-Logit!$B81)*data1!C76</f>
        <v>1.015770551118143</v>
      </c>
      <c r="H81" s="10">
        <f>(data1!$A76-Logit!$B81)*data1!D76</f>
        <v>1.1004180970446549</v>
      </c>
      <c r="I81" s="10">
        <f>(data1!$A76-Logit!$B81)*data1!E76</f>
        <v>14.305435261580513</v>
      </c>
      <c r="J81" s="10">
        <f>(data1!$A76-Logit!$B81)*data1!F76</f>
        <v>2.6240739237218693</v>
      </c>
      <c r="K81" s="10">
        <f>(data1!$A76-Logit!$B81)*data1!G76</f>
        <v>0</v>
      </c>
      <c r="L81" s="10">
        <f>(data1!$A76-Logit!$B81)*data1!H76</f>
        <v>8.4647545926511913E-2</v>
      </c>
    </row>
    <row r="82" spans="1:12" x14ac:dyDescent="0.25">
      <c r="A82">
        <v>76</v>
      </c>
      <c r="B82">
        <f>1/(1+EXP(-($A$3+SUMPRODUCT($B$3:$H$3,data1!B77:H77))))</f>
        <v>0.81149916734266692</v>
      </c>
      <c r="C82">
        <f>(B82^data1!A77)*((1-B82)^(1-data1!A77))</f>
        <v>0.81149916734266692</v>
      </c>
      <c r="D82">
        <f t="shared" si="3"/>
        <v>-0.20887191809990061</v>
      </c>
      <c r="E82" s="10">
        <f>data1!$A77-Logit!$B82</f>
        <v>0.18850083265733308</v>
      </c>
      <c r="F82" s="10">
        <f>(data1!$A77-Logit!$B82)*data1!B77</f>
        <v>2.0094121959333249</v>
      </c>
      <c r="G82" s="10">
        <f>(data1!$A77-Logit!$B82)*data1!C77</f>
        <v>2.262009991887997</v>
      </c>
      <c r="H82" s="10">
        <f>(data1!$A77-Logit!$B82)*data1!D77</f>
        <v>3.5815158204893285</v>
      </c>
      <c r="I82" s="10">
        <f>(data1!$A77-Logit!$B82)*data1!E77</f>
        <v>68.048800589297244</v>
      </c>
      <c r="J82" s="10">
        <f>(data1!$A77-Logit!$B82)*data1!F77</f>
        <v>9.048039967551988</v>
      </c>
      <c r="K82" s="10">
        <f>(data1!$A77-Logit!$B82)*data1!G77</f>
        <v>0</v>
      </c>
      <c r="L82" s="10">
        <f>(data1!$A77-Logit!$B82)*data1!H77</f>
        <v>0.18850083265733308</v>
      </c>
    </row>
    <row r="83" spans="1:12" x14ac:dyDescent="0.25">
      <c r="A83">
        <v>77</v>
      </c>
      <c r="B83">
        <f>1/(1+EXP(-($A$3+SUMPRODUCT($B$3:$H$3,data1!B78:H78))))</f>
        <v>0.5976637425141631</v>
      </c>
      <c r="C83">
        <f>(B83^data1!A78)*((1-B83)^(1-data1!A78))</f>
        <v>0.5976637425141631</v>
      </c>
      <c r="D83">
        <f t="shared" si="3"/>
        <v>-0.51472698667142225</v>
      </c>
      <c r="E83" s="10">
        <f>data1!$A78-Logit!$B83</f>
        <v>0.4023362574858369</v>
      </c>
      <c r="F83" s="10">
        <f>(data1!$A78-Logit!$B83)*data1!B78</f>
        <v>7.2822902509503074</v>
      </c>
      <c r="G83" s="10">
        <f>(data1!$A78-Logit!$B83)*data1!C78</f>
        <v>4.8280350898300428</v>
      </c>
      <c r="H83" s="10">
        <f>(data1!$A78-Logit!$B83)*data1!D78</f>
        <v>0.8046725149716738</v>
      </c>
      <c r="I83" s="10">
        <f>(data1!$A78-Logit!$B83)*data1!E78</f>
        <v>1.6093450299433476</v>
      </c>
      <c r="J83" s="10">
        <f>(data1!$A78-Logit!$B83)*data1!F78</f>
        <v>12.874760239546781</v>
      </c>
      <c r="K83" s="10">
        <f>(data1!$A78-Logit!$B83)*data1!G78</f>
        <v>0</v>
      </c>
      <c r="L83" s="10">
        <f>(data1!$A78-Logit!$B83)*data1!H78</f>
        <v>0.8046725149716738</v>
      </c>
    </row>
    <row r="84" spans="1:12" x14ac:dyDescent="0.25">
      <c r="A84">
        <v>78</v>
      </c>
      <c r="B84">
        <f>1/(1+EXP(-($A$3+SUMPRODUCT($B$3:$H$3,data1!B79:H79))))</f>
        <v>0.94335681692847762</v>
      </c>
      <c r="C84">
        <f>(B84^data1!A79)*((1-B84)^(1-data1!A79))</f>
        <v>0.94335681692847762</v>
      </c>
      <c r="D84">
        <f t="shared" si="3"/>
        <v>-5.8310683052349675E-2</v>
      </c>
      <c r="E84" s="10">
        <f>data1!$A79-Logit!$B84</f>
        <v>5.6643183071522385E-2</v>
      </c>
      <c r="F84" s="10">
        <f>(data1!$A79-Logit!$B84)*data1!B79</f>
        <v>0.48713058573551865</v>
      </c>
      <c r="G84" s="10">
        <f>(data1!$A79-Logit!$B84)*data1!C79</f>
        <v>0.96293411221588054</v>
      </c>
      <c r="H84" s="10">
        <f>(data1!$A79-Logit!$B84)*data1!D79</f>
        <v>1.3594363937165372</v>
      </c>
      <c r="I84" s="10">
        <f>(data1!$A79-Logit!$B84)*data1!E79</f>
        <v>32.626473449196894</v>
      </c>
      <c r="J84" s="10">
        <f>(data1!$A79-Logit!$B84)*data1!F79</f>
        <v>2.7755159705045971</v>
      </c>
      <c r="K84" s="10">
        <f>(data1!$A79-Logit!$B84)*data1!G79</f>
        <v>0</v>
      </c>
      <c r="L84" s="10">
        <f>(data1!$A79-Logit!$B84)*data1!H79</f>
        <v>0</v>
      </c>
    </row>
    <row r="85" spans="1:12" x14ac:dyDescent="0.25">
      <c r="A85">
        <v>79</v>
      </c>
      <c r="B85">
        <f>1/(1+EXP(-($A$3+SUMPRODUCT($B$3:$H$3,data1!B80:H80))))</f>
        <v>0.36944156573283488</v>
      </c>
      <c r="C85">
        <f>(B85^data1!A80)*((1-B85)^(1-data1!A80))</f>
        <v>0.36944156573283488</v>
      </c>
      <c r="D85">
        <f t="shared" si="3"/>
        <v>-0.99576269526010897</v>
      </c>
      <c r="E85" s="10">
        <f>data1!$A80-Logit!$B85</f>
        <v>0.63055843426716507</v>
      </c>
      <c r="F85" s="10">
        <f>(data1!$A80-Logit!$B85)*data1!B80</f>
        <v>8.6165809802068978</v>
      </c>
      <c r="G85" s="10">
        <f>(data1!$A80-Logit!$B85)*data1!C80</f>
        <v>9.458376514007476</v>
      </c>
      <c r="H85" s="10">
        <f>(data1!$A80-Logit!$B85)*data1!D80</f>
        <v>5.6750259084044856</v>
      </c>
      <c r="I85" s="10">
        <f>(data1!$A80-Logit!$B85)*data1!E80</f>
        <v>51.075233175640371</v>
      </c>
      <c r="J85" s="10">
        <f>(data1!$A80-Logit!$B85)*data1!F80</f>
        <v>20.177869896549282</v>
      </c>
      <c r="K85" s="10">
        <f>(data1!$A80-Logit!$B85)*data1!G80</f>
        <v>1.2611168685343301</v>
      </c>
      <c r="L85" s="10">
        <f>(data1!$A80-Logit!$B85)*data1!H80</f>
        <v>1.2611168685343301</v>
      </c>
    </row>
    <row r="86" spans="1:12" x14ac:dyDescent="0.25">
      <c r="A86">
        <v>80</v>
      </c>
      <c r="B86">
        <f>1/(1+EXP(-($A$3+SUMPRODUCT($B$3:$H$3,data1!B81:H81))))</f>
        <v>0.16871219268910229</v>
      </c>
      <c r="C86">
        <f>(B86^data1!A81)*((1-B86)^(1-data1!A81))</f>
        <v>0.16871219268910229</v>
      </c>
      <c r="D86">
        <f t="shared" si="3"/>
        <v>-1.7795610176547909</v>
      </c>
      <c r="E86" s="10">
        <f>data1!$A81-Logit!$B86</f>
        <v>0.83128780731089769</v>
      </c>
      <c r="F86" s="10">
        <f>(data1!$A81-Logit!$B86)*data1!B81</f>
        <v>26.892127586949726</v>
      </c>
      <c r="G86" s="10">
        <f>(data1!$A81-Logit!$B86)*data1!C81</f>
        <v>9.9754536877307718</v>
      </c>
      <c r="H86" s="10">
        <f>(data1!$A81-Logit!$B86)*data1!D81</f>
        <v>4.9877268438653859</v>
      </c>
      <c r="I86" s="10">
        <f>(data1!$A81-Logit!$B86)*data1!E81</f>
        <v>29.926361063192317</v>
      </c>
      <c r="J86" s="10">
        <f>(data1!$A81-Logit!$B86)*data1!F81</f>
        <v>48.214692824032063</v>
      </c>
      <c r="K86" s="10">
        <f>(data1!$A81-Logit!$B86)*data1!G81</f>
        <v>0</v>
      </c>
      <c r="L86" s="10">
        <f>(data1!$A81-Logit!$B86)*data1!H81</f>
        <v>0</v>
      </c>
    </row>
    <row r="87" spans="1:12" x14ac:dyDescent="0.25">
      <c r="A87">
        <v>81</v>
      </c>
      <c r="B87">
        <f>1/(1+EXP(-($A$3+SUMPRODUCT($B$3:$H$3,data1!B82:H82))))</f>
        <v>0.52394693249247415</v>
      </c>
      <c r="C87">
        <f>(B87^data1!A82)*((1-B87)^(1-data1!A82))</f>
        <v>0.52394693249247415</v>
      </c>
      <c r="D87">
        <f t="shared" si="3"/>
        <v>-0.64636487365896356</v>
      </c>
      <c r="E87" s="10">
        <f>data1!$A82-Logit!$B87</f>
        <v>0.47605306750752585</v>
      </c>
      <c r="F87" s="10">
        <f>(data1!$A82-Logit!$B87)*data1!B82</f>
        <v>5.7531040629859493</v>
      </c>
      <c r="G87" s="10">
        <f>(data1!$A82-Logit!$B87)*data1!C82</f>
        <v>2.8563184050451551</v>
      </c>
      <c r="H87" s="10">
        <f>(data1!$A82-Logit!$B87)*data1!D82</f>
        <v>10.473167485165568</v>
      </c>
      <c r="I87" s="10">
        <f>(data1!$A82-Logit!$B87)*data1!E82</f>
        <v>230.40968467364252</v>
      </c>
      <c r="J87" s="10">
        <f>(data1!$A82-Logit!$B87)*data1!F82</f>
        <v>23.802653375376291</v>
      </c>
      <c r="K87" s="10">
        <f>(data1!$A82-Logit!$B87)*data1!G82</f>
        <v>0</v>
      </c>
      <c r="L87" s="10">
        <f>(data1!$A82-Logit!$B87)*data1!H82</f>
        <v>0</v>
      </c>
    </row>
    <row r="88" spans="1:12" x14ac:dyDescent="0.25">
      <c r="A88">
        <v>82</v>
      </c>
      <c r="B88">
        <f>1/(1+EXP(-($A$3+SUMPRODUCT($B$3:$H$3,data1!B83:H83))))</f>
        <v>0.78891656770891272</v>
      </c>
      <c r="C88">
        <f>(B88^data1!A83)*((1-B88)^(1-data1!A83))</f>
        <v>0.78891656770891272</v>
      </c>
      <c r="D88">
        <f t="shared" si="3"/>
        <v>-0.23709470807624369</v>
      </c>
      <c r="E88" s="10">
        <f>data1!$A83-Logit!$B88</f>
        <v>0.21108343229108728</v>
      </c>
      <c r="F88" s="10">
        <f>(data1!$A83-Logit!$B88)*data1!B83</f>
        <v>2.5646636218147769</v>
      </c>
      <c r="G88" s="10">
        <f>(data1!$A83-Logit!$B88)*data1!C83</f>
        <v>2.9551680520752219</v>
      </c>
      <c r="H88" s="10">
        <f>(data1!$A83-Logit!$B88)*data1!D83</f>
        <v>6.3325029687326184</v>
      </c>
      <c r="I88" s="10">
        <f>(data1!$A83-Logit!$B88)*data1!E83</f>
        <v>189.97508906197857</v>
      </c>
      <c r="J88" s="10">
        <f>(data1!$A83-Logit!$B88)*data1!F83</f>
        <v>12.665005937465237</v>
      </c>
      <c r="K88" s="10">
        <f>(data1!$A83-Logit!$B88)*data1!G83</f>
        <v>0</v>
      </c>
      <c r="L88" s="10">
        <f>(data1!$A83-Logit!$B88)*data1!H83</f>
        <v>0</v>
      </c>
    </row>
    <row r="89" spans="1:12" x14ac:dyDescent="0.25">
      <c r="A89">
        <v>83</v>
      </c>
      <c r="B89">
        <f>1/(1+EXP(-($A$3+SUMPRODUCT($B$3:$H$3,data1!B84:H84))))</f>
        <v>0.52596596891117142</v>
      </c>
      <c r="C89">
        <f>(B89^data1!A84)*((1-B89)^(1-data1!A84))</f>
        <v>0.52596596891117142</v>
      </c>
      <c r="D89">
        <f t="shared" si="3"/>
        <v>-0.64251876622493265</v>
      </c>
      <c r="E89" s="10">
        <f>data1!$A84-Logit!$B89</f>
        <v>0.47403403108882858</v>
      </c>
      <c r="F89" s="10">
        <f>(data1!$A84-Logit!$B89)*data1!B84</f>
        <v>8.3880419810828979</v>
      </c>
      <c r="G89" s="10">
        <f>(data1!$A84-Logit!$B89)*data1!C84</f>
        <v>5.6884083730659434</v>
      </c>
      <c r="H89" s="10">
        <f>(data1!$A84-Logit!$B89)*data1!D84</f>
        <v>4.7403403108882856</v>
      </c>
      <c r="I89" s="10">
        <f>(data1!$A84-Logit!$B89)*data1!E84</f>
        <v>47.403403108882856</v>
      </c>
      <c r="J89" s="10">
        <f>(data1!$A84-Logit!$B89)*data1!F84</f>
        <v>23.701701554441428</v>
      </c>
      <c r="K89" s="10">
        <f>(data1!$A84-Logit!$B89)*data1!G84</f>
        <v>0</v>
      </c>
      <c r="L89" s="10">
        <f>(data1!$A84-Logit!$B89)*data1!H84</f>
        <v>0.47403403108882858</v>
      </c>
    </row>
    <row r="90" spans="1:12" x14ac:dyDescent="0.25">
      <c r="A90">
        <v>84</v>
      </c>
      <c r="B90">
        <f>1/(1+EXP(-($A$3+SUMPRODUCT($B$3:$H$3,data1!B85:H85))))</f>
        <v>0.30722840874209845</v>
      </c>
      <c r="C90">
        <f>(B90^data1!A85)*((1-B90)^(1-data1!A85))</f>
        <v>0.30722840874209845</v>
      </c>
      <c r="D90">
        <f t="shared" si="3"/>
        <v>-1.1801638056102779</v>
      </c>
      <c r="E90" s="10">
        <f>data1!$A85-Logit!$B90</f>
        <v>0.69277159125790155</v>
      </c>
      <c r="F90" s="10">
        <f>(data1!$A85-Logit!$B90)*data1!B85</f>
        <v>17.111458832612978</v>
      </c>
      <c r="G90" s="10">
        <f>(data1!$A85-Logit!$B90)*data1!C85</f>
        <v>9.6988022776106213</v>
      </c>
      <c r="H90" s="10">
        <f>(data1!$A85-Logit!$B90)*data1!D85</f>
        <v>4.1566295475474089</v>
      </c>
      <c r="I90" s="10">
        <f>(data1!$A85-Logit!$B90)*data1!E85</f>
        <v>24.939777285284457</v>
      </c>
      <c r="J90" s="10">
        <f>(data1!$A85-Logit!$B90)*data1!F85</f>
        <v>38.795209110442485</v>
      </c>
      <c r="K90" s="10">
        <f>(data1!$A85-Logit!$B90)*data1!G85</f>
        <v>0</v>
      </c>
      <c r="L90" s="10">
        <f>(data1!$A85-Logit!$B90)*data1!H85</f>
        <v>0</v>
      </c>
    </row>
    <row r="91" spans="1:12" x14ac:dyDescent="0.25">
      <c r="A91">
        <v>85</v>
      </c>
      <c r="B91">
        <f>1/(1+EXP(-($A$3+SUMPRODUCT($B$3:$H$3,data1!B86:H86))))</f>
        <v>0.76831508256593672</v>
      </c>
      <c r="C91">
        <f>(B91^data1!A86)*((1-B91)^(1-data1!A86))</f>
        <v>0.76831508256593672</v>
      </c>
      <c r="D91">
        <f t="shared" si="3"/>
        <v>-0.26355536621189929</v>
      </c>
      <c r="E91" s="10">
        <f>data1!$A86-Logit!$B91</f>
        <v>0.23168491743406328</v>
      </c>
      <c r="F91" s="10">
        <f>(data1!$A86-Logit!$B91)*data1!B86</f>
        <v>0.49441375029550144</v>
      </c>
      <c r="G91" s="10">
        <f>(data1!$A86-Logit!$B91)*data1!C86</f>
        <v>2.0851642569065696</v>
      </c>
      <c r="H91" s="10">
        <f>(data1!$A86-Logit!$B91)*data1!D86</f>
        <v>6.7188626055878347</v>
      </c>
      <c r="I91" s="10">
        <f>(data1!$A86-Logit!$B91)*data1!E86</f>
        <v>194.8470155620472</v>
      </c>
      <c r="J91" s="10">
        <f>(data1!$A86-Logit!$B91)*data1!F86</f>
        <v>11.815930789137226</v>
      </c>
      <c r="K91" s="10">
        <f>(data1!$A86-Logit!$B91)*data1!G86</f>
        <v>0</v>
      </c>
      <c r="L91" s="10">
        <f>(data1!$A86-Logit!$B91)*data1!H86</f>
        <v>0</v>
      </c>
    </row>
    <row r="92" spans="1:12" x14ac:dyDescent="0.25">
      <c r="A92">
        <v>86</v>
      </c>
      <c r="B92">
        <f>1/(1+EXP(-($A$3+SUMPRODUCT($B$3:$H$3,data1!B87:H87))))</f>
        <v>0.91392729596446176</v>
      </c>
      <c r="C92">
        <f>(B92^data1!A87)*((1-B92)^(1-data1!A87))</f>
        <v>0.91392729596446176</v>
      </c>
      <c r="D92">
        <f t="shared" si="3"/>
        <v>-9.0004255588500268E-2</v>
      </c>
      <c r="E92" s="10">
        <f>data1!$A87-Logit!$B92</f>
        <v>8.6072704035538239E-2</v>
      </c>
      <c r="F92" s="10">
        <f>(data1!$A87-Logit!$B92)*data1!B87</f>
        <v>1.803227319479149</v>
      </c>
      <c r="G92" s="10">
        <f>(data1!$A87-Logit!$B92)*data1!C87</f>
        <v>1.4632359686041501</v>
      </c>
      <c r="H92" s="10">
        <f>(data1!$A87-Logit!$B92)*data1!D87</f>
        <v>2.4961084170306087</v>
      </c>
      <c r="I92" s="10">
        <f>(data1!$A87-Logit!$B92)*data1!E87</f>
        <v>72.387144093887656</v>
      </c>
      <c r="J92" s="10">
        <f>(data1!$A87-Logit!$B92)*data1!F87</f>
        <v>4.6479260179190653</v>
      </c>
      <c r="K92" s="10">
        <f>(data1!$A87-Logit!$B92)*data1!G87</f>
        <v>0</v>
      </c>
      <c r="L92" s="10">
        <f>(data1!$A87-Logit!$B92)*data1!H87</f>
        <v>8.6072704035538239E-2</v>
      </c>
    </row>
    <row r="93" spans="1:12" x14ac:dyDescent="0.25">
      <c r="A93">
        <v>87</v>
      </c>
      <c r="B93">
        <f>1/(1+EXP(-($A$3+SUMPRODUCT($B$3:$H$3,data1!B88:H88))))</f>
        <v>0.76971335805501939</v>
      </c>
      <c r="C93">
        <f>(B93^data1!A88)*((1-B93)^(1-data1!A88))</f>
        <v>0.76971335805501939</v>
      </c>
      <c r="D93">
        <f t="shared" si="3"/>
        <v>-0.26173709570741427</v>
      </c>
      <c r="E93" s="10">
        <f>data1!$A88-Logit!$B93</f>
        <v>0.23028664194498061</v>
      </c>
      <c r="F93" s="10">
        <f>(data1!$A88-Logit!$B93)*data1!B88</f>
        <v>2.4180281883725914</v>
      </c>
      <c r="G93" s="10">
        <f>(data1!$A88-Logit!$B93)*data1!C88</f>
        <v>2.993726345284748</v>
      </c>
      <c r="H93" s="10">
        <f>(data1!$A88-Logit!$B93)*data1!D88</f>
        <v>8.2903191100193023</v>
      </c>
      <c r="I93" s="10">
        <f>(data1!$A88-Logit!$B93)*data1!E88</f>
        <v>298.45148796069486</v>
      </c>
      <c r="J93" s="10">
        <f>(data1!$A88-Logit!$B93)*data1!F88</f>
        <v>13.586911874753856</v>
      </c>
      <c r="K93" s="10">
        <f>(data1!$A88-Logit!$B93)*data1!G88</f>
        <v>0</v>
      </c>
      <c r="L93" s="10">
        <f>(data1!$A88-Logit!$B93)*data1!H88</f>
        <v>0</v>
      </c>
    </row>
    <row r="94" spans="1:12" x14ac:dyDescent="0.25">
      <c r="A94">
        <v>88</v>
      </c>
      <c r="B94">
        <f>1/(1+EXP(-($A$3+SUMPRODUCT($B$3:$H$3,data1!B89:H89))))</f>
        <v>0.73784309959380334</v>
      </c>
      <c r="C94">
        <f>(B94^data1!A89)*((1-B94)^(1-data1!A89))</f>
        <v>0.73784309959380334</v>
      </c>
      <c r="D94">
        <f t="shared" si="3"/>
        <v>-0.30402407916112917</v>
      </c>
      <c r="E94" s="10">
        <f>data1!$A89-Logit!$B94</f>
        <v>0.26215690040619666</v>
      </c>
      <c r="F94" s="10">
        <f>(data1!$A89-Logit!$B94)*data1!B89</f>
        <v>2.7657553492878453</v>
      </c>
      <c r="G94" s="10">
        <f>(data1!$A89-Logit!$B94)*data1!C89</f>
        <v>2.35941210365577</v>
      </c>
      <c r="H94" s="10">
        <f>(data1!$A89-Logit!$B94)*data1!D89</f>
        <v>4.9809811077177368</v>
      </c>
      <c r="I94" s="10">
        <f>(data1!$A89-Logit!$B94)*data1!E89</f>
        <v>94.638641046636991</v>
      </c>
      <c r="J94" s="10">
        <f>(data1!$A89-Logit!$B94)*data1!F89</f>
        <v>12.059217418685046</v>
      </c>
      <c r="K94" s="10">
        <f>(data1!$A89-Logit!$B94)*data1!G89</f>
        <v>0</v>
      </c>
      <c r="L94" s="10">
        <f>(data1!$A89-Logit!$B94)*data1!H89</f>
        <v>0.52431380081239332</v>
      </c>
    </row>
    <row r="95" spans="1:12" x14ac:dyDescent="0.25">
      <c r="A95">
        <v>89</v>
      </c>
      <c r="B95">
        <f>1/(1+EXP(-($A$3+SUMPRODUCT($B$3:$H$3,data1!B90:H90))))</f>
        <v>0.5554080647479942</v>
      </c>
      <c r="C95">
        <f>(B95^data1!A90)*((1-B95)^(1-data1!A90))</f>
        <v>0.5554080647479942</v>
      </c>
      <c r="D95">
        <f t="shared" si="3"/>
        <v>-0.58805218360269995</v>
      </c>
      <c r="E95" s="10">
        <f>data1!$A90-Logit!$B95</f>
        <v>0.4445919352520058</v>
      </c>
      <c r="F95" s="10">
        <f>(data1!$A90-Logit!$B95)*data1!B90</f>
        <v>20.340081037779264</v>
      </c>
      <c r="G95" s="10">
        <f>(data1!$A90-Logit!$B95)*data1!C90</f>
        <v>6.6688790287800872</v>
      </c>
      <c r="H95" s="10">
        <f>(data1!$A90-Logit!$B95)*data1!D90</f>
        <v>3.5567354820160464</v>
      </c>
      <c r="I95" s="10">
        <f>(data1!$A90-Logit!$B95)*data1!E90</f>
        <v>28.453883856128371</v>
      </c>
      <c r="J95" s="10">
        <f>(data1!$A90-Logit!$B95)*data1!F90</f>
        <v>20.451229021592265</v>
      </c>
      <c r="K95" s="10">
        <f>(data1!$A90-Logit!$B95)*data1!G90</f>
        <v>0</v>
      </c>
      <c r="L95" s="10">
        <f>(data1!$A90-Logit!$B95)*data1!H90</f>
        <v>0.4445919352520058</v>
      </c>
    </row>
    <row r="96" spans="1:12" x14ac:dyDescent="0.25">
      <c r="A96">
        <v>90</v>
      </c>
      <c r="B96">
        <f>1/(1+EXP(-($A$3+SUMPRODUCT($B$3:$H$3,data1!B91:H91))))</f>
        <v>0.55867722552971133</v>
      </c>
      <c r="C96">
        <f>(B96^data1!A91)*((1-B96)^(1-data1!A91))</f>
        <v>0.55867722552971133</v>
      </c>
      <c r="D96">
        <f t="shared" si="3"/>
        <v>-0.58218338667397485</v>
      </c>
      <c r="E96" s="10">
        <f>data1!$A91-Logit!$B96</f>
        <v>0.44132277447028867</v>
      </c>
      <c r="F96" s="10">
        <f>(data1!$A91-Logit!$B96)*data1!B91</f>
        <v>6.0161297249950687</v>
      </c>
      <c r="G96" s="10">
        <f>(data1!$A91-Logit!$B96)*data1!C91</f>
        <v>5.2958732936434636</v>
      </c>
      <c r="H96" s="10">
        <f>(data1!$A91-Logit!$B96)*data1!D91</f>
        <v>5.7371960681137528</v>
      </c>
      <c r="I96" s="10">
        <f>(data1!$A91-Logit!$B96)*data1!E91</f>
        <v>74.583548885478791</v>
      </c>
      <c r="J96" s="10">
        <f>(data1!$A91-Logit!$B96)*data1!F91</f>
        <v>17.211588204341258</v>
      </c>
      <c r="K96" s="10">
        <f>(data1!$A91-Logit!$B96)*data1!G91</f>
        <v>0.44132277447028867</v>
      </c>
      <c r="L96" s="10">
        <f>(data1!$A91-Logit!$B96)*data1!H91</f>
        <v>1.3239683234108659</v>
      </c>
    </row>
    <row r="97" spans="1:12" x14ac:dyDescent="0.25">
      <c r="A97">
        <v>91</v>
      </c>
      <c r="B97">
        <f>1/(1+EXP(-($A$3+SUMPRODUCT($B$3:$H$3,data1!B92:H92))))</f>
        <v>0.80593225849063599</v>
      </c>
      <c r="C97">
        <f>(B97^data1!A92)*((1-B97)^(1-data1!A92))</f>
        <v>0.80593225849063599</v>
      </c>
      <c r="D97">
        <f t="shared" si="3"/>
        <v>-0.2157555865452894</v>
      </c>
      <c r="E97" s="10">
        <f>data1!$A92-Logit!$B97</f>
        <v>0.19406774150936401</v>
      </c>
      <c r="F97" s="10">
        <f>(data1!$A92-Logit!$B97)*data1!B92</f>
        <v>3.5395897546203732</v>
      </c>
      <c r="G97" s="10">
        <f>(data1!$A92-Logit!$B97)*data1!C92</f>
        <v>2.3288128981123681</v>
      </c>
      <c r="H97" s="10">
        <f>(data1!$A92-Logit!$B97)*data1!D92</f>
        <v>3.1050838641498242</v>
      </c>
      <c r="I97" s="10">
        <f>(data1!$A92-Logit!$B97)*data1!E92</f>
        <v>49.681341826397187</v>
      </c>
      <c r="J97" s="10">
        <f>(data1!$A92-Logit!$B97)*data1!F92</f>
        <v>8.5389806264120161</v>
      </c>
      <c r="K97" s="10">
        <f>(data1!$A92-Logit!$B97)*data1!G92</f>
        <v>0</v>
      </c>
      <c r="L97" s="10">
        <f>(data1!$A92-Logit!$B97)*data1!H92</f>
        <v>0.38813548301872802</v>
      </c>
    </row>
    <row r="98" spans="1:12" x14ac:dyDescent="0.25">
      <c r="A98">
        <v>92</v>
      </c>
      <c r="B98">
        <f>1/(1+EXP(-($A$3+SUMPRODUCT($B$3:$H$3,data1!B93:H93))))</f>
        <v>0.23256484227718699</v>
      </c>
      <c r="C98">
        <f>(B98^data1!A93)*((1-B98)^(1-data1!A93))</f>
        <v>0.23256484227718699</v>
      </c>
      <c r="D98">
        <f t="shared" si="3"/>
        <v>-1.4585862013229525</v>
      </c>
      <c r="E98" s="10">
        <f>data1!$A93-Logit!$B98</f>
        <v>0.76743515772281301</v>
      </c>
      <c r="F98" s="10">
        <f>(data1!$A93-Logit!$B98)*data1!B93</f>
        <v>13.115464035051369</v>
      </c>
      <c r="G98" s="10">
        <f>(data1!$A93-Logit!$B98)*data1!C93</f>
        <v>9.2092218926737566</v>
      </c>
      <c r="H98" s="10">
        <f>(data1!$A93-Logit!$B98)*data1!D93</f>
        <v>8.4417867349509432</v>
      </c>
      <c r="I98" s="10">
        <f>(data1!$A93-Logit!$B98)*data1!E93</f>
        <v>92.859654084460374</v>
      </c>
      <c r="J98" s="10">
        <f>(data1!$A93-Logit!$B98)*data1!F93</f>
        <v>25.325360204852828</v>
      </c>
      <c r="K98" s="10">
        <f>(data1!$A93-Logit!$B98)*data1!G93</f>
        <v>1.534870315445626</v>
      </c>
      <c r="L98" s="10">
        <f>(data1!$A93-Logit!$B98)*data1!H93</f>
        <v>0</v>
      </c>
    </row>
    <row r="99" spans="1:12" x14ac:dyDescent="0.25">
      <c r="A99">
        <v>93</v>
      </c>
      <c r="B99">
        <f>1/(1+EXP(-($A$3+SUMPRODUCT($B$3:$H$3,data1!B94:H94))))</f>
        <v>0.64211912636321133</v>
      </c>
      <c r="C99">
        <f>(B99^data1!A94)*((1-B99)^(1-data1!A94))</f>
        <v>0.64211912636321133</v>
      </c>
      <c r="D99">
        <f t="shared" si="3"/>
        <v>-0.44298143742250728</v>
      </c>
      <c r="E99" s="10">
        <f>data1!$A94-Logit!$B99</f>
        <v>0.35788087363678867</v>
      </c>
      <c r="F99" s="10">
        <f>(data1!$A94-Logit!$B99)*data1!B94</f>
        <v>10.82049225485091</v>
      </c>
      <c r="G99" s="10">
        <f>(data1!$A94-Logit!$B99)*data1!C94</f>
        <v>4.294570483641464</v>
      </c>
      <c r="H99" s="10">
        <f>(data1!$A94-Logit!$B99)*data1!D94</f>
        <v>5.3682131045518302</v>
      </c>
      <c r="I99" s="10">
        <f>(data1!$A94-Logit!$B99)*data1!E94</f>
        <v>80.523196568277456</v>
      </c>
      <c r="J99" s="10">
        <f>(data1!$A94-Logit!$B99)*data1!F94</f>
        <v>11.810068830014027</v>
      </c>
      <c r="K99" s="10">
        <f>(data1!$A94-Logit!$B99)*data1!G94</f>
        <v>0.35788087363678867</v>
      </c>
      <c r="L99" s="10">
        <f>(data1!$A94-Logit!$B99)*data1!H94</f>
        <v>0.71576174727357733</v>
      </c>
    </row>
    <row r="100" spans="1:12" x14ac:dyDescent="0.25">
      <c r="A100">
        <v>94</v>
      </c>
      <c r="B100">
        <f>1/(1+EXP(-($A$3+SUMPRODUCT($B$3:$H$3,data1!B95:H95))))</f>
        <v>0.37369556136565552</v>
      </c>
      <c r="C100">
        <f>(B100^data1!A95)*((1-B100)^(1-data1!A95))</f>
        <v>0.37369556136565552</v>
      </c>
      <c r="D100">
        <f t="shared" si="3"/>
        <v>-0.9843138200949394</v>
      </c>
      <c r="E100" s="10">
        <f>data1!$A95-Logit!$B100</f>
        <v>0.62630443863434448</v>
      </c>
      <c r="F100" s="10">
        <f>(data1!$A95-Logit!$B100)*data1!B95</f>
        <v>17.974937866638083</v>
      </c>
      <c r="G100" s="10">
        <f>(data1!$A95-Logit!$B100)*data1!C95</f>
        <v>7.5156532636121334</v>
      </c>
      <c r="H100" s="10">
        <f>(data1!$A95-Logit!$B100)*data1!D95</f>
        <v>3.7578266318060667</v>
      </c>
      <c r="I100" s="10">
        <f>(data1!$A95-Logit!$B100)*data1!E95</f>
        <v>22.5469597908364</v>
      </c>
      <c r="J100" s="10">
        <f>(data1!$A95-Logit!$B100)*data1!F95</f>
        <v>30.062613054448533</v>
      </c>
      <c r="K100" s="10">
        <f>(data1!$A95-Logit!$B100)*data1!G95</f>
        <v>0</v>
      </c>
      <c r="L100" s="10">
        <f>(data1!$A95-Logit!$B100)*data1!H95</f>
        <v>1.252608877268689</v>
      </c>
    </row>
    <row r="101" spans="1:12" x14ac:dyDescent="0.25">
      <c r="A101">
        <v>95</v>
      </c>
      <c r="B101">
        <f>1/(1+EXP(-($A$3+SUMPRODUCT($B$3:$H$3,data1!B96:H96))))</f>
        <v>0.91014907131733491</v>
      </c>
      <c r="C101">
        <f>(B101^data1!A96)*((1-B101)^(1-data1!A96))</f>
        <v>0.91014907131733491</v>
      </c>
      <c r="D101">
        <f t="shared" si="3"/>
        <v>-9.4146878252959434E-2</v>
      </c>
      <c r="E101" s="10">
        <f>data1!$A96-Logit!$B101</f>
        <v>8.9850928682665088E-2</v>
      </c>
      <c r="F101" s="10">
        <f>(data1!$A96-Logit!$B101)*data1!B96</f>
        <v>1.7637733118807204</v>
      </c>
      <c r="G101" s="10">
        <f>(data1!$A96-Logit!$B101)*data1!C96</f>
        <v>1.0782111441919811</v>
      </c>
      <c r="H101" s="10">
        <f>(data1!$A96-Logit!$B101)*data1!D96</f>
        <v>1.1680620728746463</v>
      </c>
      <c r="I101" s="10">
        <f>(data1!$A96-Logit!$B101)*data1!E96</f>
        <v>15.184806947370399</v>
      </c>
      <c r="J101" s="10">
        <f>(data1!$A96-Logit!$B101)*data1!F96</f>
        <v>2.7853787891626176</v>
      </c>
      <c r="K101" s="10">
        <f>(data1!$A96-Logit!$B101)*data1!G96</f>
        <v>0</v>
      </c>
      <c r="L101" s="10">
        <f>(data1!$A96-Logit!$B101)*data1!H96</f>
        <v>0.35940371473066035</v>
      </c>
    </row>
    <row r="102" spans="1:12" x14ac:dyDescent="0.25">
      <c r="A102">
        <v>96</v>
      </c>
      <c r="B102">
        <f>1/(1+EXP(-($A$3+SUMPRODUCT($B$3:$H$3,data1!B97:H97))))</f>
        <v>0.87071632062662208</v>
      </c>
      <c r="C102">
        <f>(B102^data1!A97)*((1-B102)^(1-data1!A97))</f>
        <v>0.87071632062662208</v>
      </c>
      <c r="D102">
        <f t="shared" si="3"/>
        <v>-0.13843904906388166</v>
      </c>
      <c r="E102" s="10">
        <f>data1!$A97-Logit!$B102</f>
        <v>0.12928367937337792</v>
      </c>
      <c r="F102" s="10">
        <f>(data1!$A97-Logit!$B102)*data1!B97</f>
        <v>1.6580557656332002</v>
      </c>
      <c r="G102" s="10">
        <f>(data1!$A97-Logit!$B102)*data1!C97</f>
        <v>1.5514041524805351</v>
      </c>
      <c r="H102" s="10">
        <f>(data1!$A97-Logit!$B102)*data1!D97</f>
        <v>2.8442409462143141</v>
      </c>
      <c r="I102" s="10">
        <f>(data1!$A97-Logit!$B102)*data1!E97</f>
        <v>62.573300816714912</v>
      </c>
      <c r="J102" s="10">
        <f>(data1!$A97-Logit!$B102)*data1!F97</f>
        <v>5.8177655718020063</v>
      </c>
      <c r="K102" s="10">
        <f>(data1!$A97-Logit!$B102)*data1!G97</f>
        <v>0</v>
      </c>
      <c r="L102" s="10">
        <f>(data1!$A97-Logit!$B102)*data1!H97</f>
        <v>0.12928367937337792</v>
      </c>
    </row>
    <row r="103" spans="1:12" x14ac:dyDescent="0.25">
      <c r="A103">
        <v>97</v>
      </c>
      <c r="B103">
        <f>1/(1+EXP(-($A$3+SUMPRODUCT($B$3:$H$3,data1!B98:H98))))</f>
        <v>0.8574917918098196</v>
      </c>
      <c r="C103">
        <f>(B103^data1!A98)*((1-B103)^(1-data1!A98))</f>
        <v>0.8574917918098196</v>
      </c>
      <c r="D103">
        <f t="shared" si="3"/>
        <v>-0.15374367222130272</v>
      </c>
      <c r="E103" s="10">
        <f>data1!$A98-Logit!$B103</f>
        <v>0.1425082081901804</v>
      </c>
      <c r="F103" s="10">
        <f>(data1!$A98-Logit!$B103)*data1!B98</f>
        <v>3.3916952462011665</v>
      </c>
      <c r="G103" s="10">
        <f>(data1!$A98-Logit!$B103)*data1!C98</f>
        <v>1.7100984982821648</v>
      </c>
      <c r="H103" s="10">
        <f>(data1!$A98-Logit!$B103)*data1!D98</f>
        <v>3.4201969965643295</v>
      </c>
      <c r="I103" s="10">
        <f>(data1!$A98-Logit!$B103)*data1!E98</f>
        <v>82.084727917543916</v>
      </c>
      <c r="J103" s="10">
        <f>(data1!$A98-Logit!$B103)*data1!F98</f>
        <v>6.412869368558118</v>
      </c>
      <c r="K103" s="10">
        <f>(data1!$A98-Logit!$B103)*data1!G98</f>
        <v>0</v>
      </c>
      <c r="L103" s="10">
        <f>(data1!$A98-Logit!$B103)*data1!H98</f>
        <v>0.1425082081901804</v>
      </c>
    </row>
    <row r="104" spans="1:12" x14ac:dyDescent="0.25">
      <c r="A104">
        <v>98</v>
      </c>
      <c r="B104">
        <f>1/(1+EXP(-($A$3+SUMPRODUCT($B$3:$H$3,data1!B99:H99))))</f>
        <v>0.60870678902401731</v>
      </c>
      <c r="C104">
        <f>(B104^data1!A99)*((1-B104)^(1-data1!A99))</f>
        <v>0.60870678902401731</v>
      </c>
      <c r="D104">
        <f t="shared" si="3"/>
        <v>-0.49641859022752277</v>
      </c>
      <c r="E104" s="10">
        <f>data1!$A99-Logit!$B104</f>
        <v>0.39129321097598269</v>
      </c>
      <c r="F104" s="10">
        <f>(data1!$A99-Logit!$B104)*data1!B99</f>
        <v>10.291021598791307</v>
      </c>
      <c r="G104" s="10">
        <f>(data1!$A99-Logit!$B104)*data1!C99</f>
        <v>5.0868117426877753</v>
      </c>
      <c r="H104" s="10">
        <f>(data1!$A99-Logit!$B104)*data1!D99</f>
        <v>0.78258642195196537</v>
      </c>
      <c r="I104" s="10">
        <f>(data1!$A99-Logit!$B104)*data1!E99</f>
        <v>1.5651728439039307</v>
      </c>
      <c r="J104" s="10">
        <f>(data1!$A99-Logit!$B104)*data1!F99</f>
        <v>12.521382751231446</v>
      </c>
      <c r="K104" s="10">
        <f>(data1!$A99-Logit!$B104)*data1!G99</f>
        <v>0</v>
      </c>
      <c r="L104" s="10">
        <f>(data1!$A99-Logit!$B104)*data1!H99</f>
        <v>0.78258642195196537</v>
      </c>
    </row>
    <row r="105" spans="1:12" x14ac:dyDescent="0.25">
      <c r="A105">
        <v>99</v>
      </c>
      <c r="B105">
        <f>1/(1+EXP(-($A$3+SUMPRODUCT($B$3:$H$3,data1!B100:H100))))</f>
        <v>0.40665216074733168</v>
      </c>
      <c r="C105">
        <f>(B105^data1!A100)*((1-B105)^(1-data1!A100))</f>
        <v>0.40665216074733168</v>
      </c>
      <c r="D105">
        <f t="shared" si="3"/>
        <v>-0.89979710085259124</v>
      </c>
      <c r="E105" s="10">
        <f>data1!$A100-Logit!$B105</f>
        <v>0.59334783925266832</v>
      </c>
      <c r="F105" s="10">
        <f>(data1!$A100-Logit!$B105)*data1!B100</f>
        <v>12.282245270880432</v>
      </c>
      <c r="G105" s="10">
        <f>(data1!$A100-Logit!$B105)*data1!C100</f>
        <v>7.1201740710320198</v>
      </c>
      <c r="H105" s="10">
        <f>(data1!$A100-Logit!$B105)*data1!D100</f>
        <v>3.5600870355160099</v>
      </c>
      <c r="I105" s="10">
        <f>(data1!$A100-Logit!$B105)*data1!E100</f>
        <v>21.360522213096061</v>
      </c>
      <c r="J105" s="10">
        <f>(data1!$A100-Logit!$B105)*data1!F100</f>
        <v>27.887348444875411</v>
      </c>
      <c r="K105" s="10">
        <f>(data1!$A100-Logit!$B105)*data1!G100</f>
        <v>0</v>
      </c>
      <c r="L105" s="10">
        <f>(data1!$A100-Logit!$B105)*data1!H100</f>
        <v>0</v>
      </c>
    </row>
    <row r="106" spans="1:12" x14ac:dyDescent="0.25">
      <c r="A106">
        <v>100</v>
      </c>
      <c r="B106">
        <f>1/(1+EXP(-($A$3+SUMPRODUCT($B$3:$H$3,data1!B101:H101))))</f>
        <v>0.56764037473338114</v>
      </c>
      <c r="C106">
        <f>(B106^data1!A101)*((1-B106)^(1-data1!A101))</f>
        <v>0.56764037473338114</v>
      </c>
      <c r="D106">
        <f t="shared" si="3"/>
        <v>-0.56626720385573859</v>
      </c>
      <c r="E106" s="10">
        <f>data1!$A101-Logit!$B106</f>
        <v>0.43235962526661886</v>
      </c>
      <c r="F106" s="10">
        <f>(data1!$A101-Logit!$B106)*data1!B101</f>
        <v>11.241351906253186</v>
      </c>
      <c r="G106" s="10">
        <f>(data1!$A101-Logit!$B106)*data1!C101</f>
        <v>5.6206751284660452</v>
      </c>
      <c r="H106" s="10">
        <f>(data1!$A101-Logit!$B106)*data1!D101</f>
        <v>0.86471925053323773</v>
      </c>
      <c r="I106" s="10">
        <f>(data1!$A101-Logit!$B106)*data1!E101</f>
        <v>1.7294385010664755</v>
      </c>
      <c r="J106" s="10">
        <f>(data1!$A101-Logit!$B106)*data1!F101</f>
        <v>14.700227259065041</v>
      </c>
      <c r="K106" s="10">
        <f>(data1!$A101-Logit!$B106)*data1!G101</f>
        <v>0</v>
      </c>
      <c r="L106" s="10">
        <f>(data1!$A101-Logit!$B106)*data1!H101</f>
        <v>0.86471925053323773</v>
      </c>
    </row>
    <row r="107" spans="1:12" x14ac:dyDescent="0.25">
      <c r="A107">
        <v>101</v>
      </c>
      <c r="B107">
        <f>1/(1+EXP(-($A$3+SUMPRODUCT($B$3:$H$3,data1!B102:H102))))</f>
        <v>0.51241579183411423</v>
      </c>
      <c r="C107">
        <f>(B107^data1!A102)*((1-B107)^(1-data1!A102))</f>
        <v>0.51241579183411423</v>
      </c>
      <c r="D107">
        <f t="shared" si="3"/>
        <v>-0.66861889008607578</v>
      </c>
      <c r="E107" s="10">
        <f>data1!$A102-Logit!$B107</f>
        <v>0.48758420816588577</v>
      </c>
      <c r="F107" s="10">
        <f>(data1!$A102-Logit!$B107)*data1!B102</f>
        <v>5.3034635914646842</v>
      </c>
      <c r="G107" s="10">
        <f>(data1!$A102-Logit!$B107)*data1!C102</f>
        <v>5.8510104979906288</v>
      </c>
      <c r="H107" s="10">
        <f>(data1!$A102-Logit!$B107)*data1!D102</f>
        <v>0.97516841633177154</v>
      </c>
      <c r="I107" s="10">
        <f>(data1!$A102-Logit!$B107)*data1!E102</f>
        <v>1.9503368326635431</v>
      </c>
      <c r="J107" s="10">
        <f>(data1!$A102-Logit!$B107)*data1!F102</f>
        <v>18.040615702137774</v>
      </c>
      <c r="K107" s="10">
        <f>(data1!$A102-Logit!$B107)*data1!G102</f>
        <v>0</v>
      </c>
      <c r="L107" s="10">
        <f>(data1!$A102-Logit!$B107)*data1!H102</f>
        <v>0.48758420816588577</v>
      </c>
    </row>
    <row r="108" spans="1:12" x14ac:dyDescent="0.25">
      <c r="A108">
        <v>102</v>
      </c>
      <c r="B108">
        <f>1/(1+EXP(-($A$3+SUMPRODUCT($B$3:$H$3,data1!B103:H103))))</f>
        <v>0.84396440546834395</v>
      </c>
      <c r="C108">
        <f>(B108^data1!A103)*((1-B108)^(1-data1!A103))</f>
        <v>0.84396440546834395</v>
      </c>
      <c r="D108">
        <f t="shared" si="3"/>
        <v>-0.16964495889121808</v>
      </c>
      <c r="E108" s="10">
        <f>data1!$A103-Logit!$B108</f>
        <v>0.15603559453165605</v>
      </c>
      <c r="F108" s="10">
        <f>(data1!$A103-Logit!$B108)*data1!B103</f>
        <v>3.9963933922266852</v>
      </c>
      <c r="G108" s="10">
        <f>(data1!$A103-Logit!$B108)*data1!C103</f>
        <v>1.8724271343798726</v>
      </c>
      <c r="H108" s="10">
        <f>(data1!$A103-Logit!$B108)*data1!D103</f>
        <v>2.1844983234431847</v>
      </c>
      <c r="I108" s="10">
        <f>(data1!$A103-Logit!$B108)*data1!E103</f>
        <v>30.582976528204586</v>
      </c>
      <c r="J108" s="10">
        <f>(data1!$A103-Logit!$B108)*data1!F103</f>
        <v>5.6172814031396179</v>
      </c>
      <c r="K108" s="10">
        <f>(data1!$A103-Logit!$B108)*data1!G103</f>
        <v>0</v>
      </c>
      <c r="L108" s="10">
        <f>(data1!$A103-Logit!$B108)*data1!H103</f>
        <v>0.15603559453165605</v>
      </c>
    </row>
    <row r="109" spans="1:12" x14ac:dyDescent="0.25">
      <c r="A109">
        <v>103</v>
      </c>
      <c r="B109">
        <f>1/(1+EXP(-($A$3+SUMPRODUCT($B$3:$H$3,data1!B104:H104))))</f>
        <v>0.22592367846013053</v>
      </c>
      <c r="C109">
        <f>(B109^data1!A104)*((1-B109)^(1-data1!A104))</f>
        <v>0.22592367846013053</v>
      </c>
      <c r="D109">
        <f t="shared" si="3"/>
        <v>-1.4875580426739654</v>
      </c>
      <c r="E109" s="10">
        <f>data1!$A104-Logit!$B109</f>
        <v>0.77407632153986949</v>
      </c>
      <c r="F109" s="10">
        <f>(data1!$A104-Logit!$B109)*data1!B104</f>
        <v>16.247083731540915</v>
      </c>
      <c r="G109" s="10">
        <f>(data1!$A104-Logit!$B109)*data1!C104</f>
        <v>9.2889158584784344</v>
      </c>
      <c r="H109" s="10">
        <f>(data1!$A104-Logit!$B109)*data1!D104</f>
        <v>6.9666868938588253</v>
      </c>
      <c r="I109" s="10">
        <f>(data1!$A104-Logit!$B109)*data1!E104</f>
        <v>62.700182044729431</v>
      </c>
      <c r="J109" s="10">
        <f>(data1!$A104-Logit!$B109)*data1!F104</f>
        <v>36.381587112373865</v>
      </c>
      <c r="K109" s="10">
        <f>(data1!$A104-Logit!$B109)*data1!G104</f>
        <v>0.77407632153986949</v>
      </c>
      <c r="L109" s="10">
        <f>(data1!$A104-Logit!$B109)*data1!H104</f>
        <v>1.548152643079739</v>
      </c>
    </row>
    <row r="110" spans="1:12" x14ac:dyDescent="0.25">
      <c r="A110">
        <v>104</v>
      </c>
      <c r="B110">
        <f>1/(1+EXP(-($A$3+SUMPRODUCT($B$3:$H$3,data1!B105:H105))))</f>
        <v>0.5428612433966381</v>
      </c>
      <c r="C110">
        <f>(B110^data1!A105)*((1-B110)^(1-data1!A105))</f>
        <v>0.5428612433966381</v>
      </c>
      <c r="D110">
        <f t="shared" si="3"/>
        <v>-0.61090152872611569</v>
      </c>
      <c r="E110" s="10">
        <f>data1!$A105-Logit!$B110</f>
        <v>0.4571387566033619</v>
      </c>
      <c r="F110" s="10">
        <f>(data1!$A105-Logit!$B110)*data1!B105</f>
        <v>32.342535640460483</v>
      </c>
      <c r="G110" s="10">
        <f>(data1!$A105-Logit!$B110)*data1!C105</f>
        <v>7.3142201056537903</v>
      </c>
      <c r="H110" s="10">
        <f>(data1!$A105-Logit!$B110)*data1!D105</f>
        <v>5.0285263226369805</v>
      </c>
      <c r="I110" s="10">
        <f>(data1!$A105-Logit!$B110)*data1!E105</f>
        <v>55.313789549006792</v>
      </c>
      <c r="J110" s="10">
        <f>(data1!$A105-Logit!$B110)*data1!F105</f>
        <v>21.942660316961373</v>
      </c>
      <c r="K110" s="10">
        <f>(data1!$A105-Logit!$B110)*data1!G105</f>
        <v>0</v>
      </c>
      <c r="L110" s="10">
        <f>(data1!$A105-Logit!$B110)*data1!H105</f>
        <v>0.4571387566033619</v>
      </c>
    </row>
    <row r="111" spans="1:12" x14ac:dyDescent="0.25">
      <c r="A111">
        <v>105</v>
      </c>
      <c r="B111">
        <f>1/(1+EXP(-($A$3+SUMPRODUCT($B$3:$H$3,data1!B106:H106))))</f>
        <v>0.67614310280488421</v>
      </c>
      <c r="C111">
        <f>(B111^data1!A106)*((1-B111)^(1-data1!A106))</f>
        <v>0.67614310280488421</v>
      </c>
      <c r="D111">
        <f t="shared" si="3"/>
        <v>-0.39135053480268406</v>
      </c>
      <c r="E111" s="10">
        <f>data1!$A106-Logit!$B111</f>
        <v>0.32385689719511579</v>
      </c>
      <c r="F111" s="10">
        <f>(data1!$A106-Logit!$B111)*data1!B106</f>
        <v>5.5217598500935372</v>
      </c>
      <c r="G111" s="10">
        <f>(data1!$A106-Logit!$B111)*data1!C106</f>
        <v>3.8862827663413895</v>
      </c>
      <c r="H111" s="10">
        <f>(data1!$A106-Logit!$B111)*data1!D106</f>
        <v>2.914712074756042</v>
      </c>
      <c r="I111" s="10">
        <f>(data1!$A106-Logit!$B111)*data1!E106</f>
        <v>26.232408672804379</v>
      </c>
      <c r="J111" s="10">
        <f>(data1!$A106-Logit!$B111)*data1!F106</f>
        <v>13.601989682194864</v>
      </c>
      <c r="K111" s="10">
        <f>(data1!$A106-Logit!$B111)*data1!G106</f>
        <v>0</v>
      </c>
      <c r="L111" s="10">
        <f>(data1!$A106-Logit!$B111)*data1!H106</f>
        <v>0.64771379439023158</v>
      </c>
    </row>
    <row r="112" spans="1:12" x14ac:dyDescent="0.25">
      <c r="A112">
        <v>106</v>
      </c>
      <c r="B112">
        <f>1/(1+EXP(-($A$3+SUMPRODUCT($B$3:$H$3,data1!B107:H107))))</f>
        <v>0.77723599168979929</v>
      </c>
      <c r="C112">
        <f>(B112^data1!A107)*((1-B112)^(1-data1!A107))</f>
        <v>0.77723599168979929</v>
      </c>
      <c r="D112">
        <f t="shared" si="3"/>
        <v>-0.25201125312006706</v>
      </c>
      <c r="E112" s="10">
        <f>data1!$A107-Logit!$B112</f>
        <v>0.22276400831020071</v>
      </c>
      <c r="F112" s="10">
        <f>(data1!$A107-Logit!$B112)*data1!B107</f>
        <v>4.6780433247369535</v>
      </c>
      <c r="G112" s="10">
        <f>(data1!$A107-Logit!$B112)*data1!C107</f>
        <v>2.8959321080326093</v>
      </c>
      <c r="H112" s="10">
        <f>(data1!$A107-Logit!$B112)*data1!D107</f>
        <v>1.3365840498612043</v>
      </c>
      <c r="I112" s="10">
        <f>(data1!$A107-Logit!$B112)*data1!E107</f>
        <v>8.0195042991672256</v>
      </c>
      <c r="J112" s="10">
        <f>(data1!$A107-Logit!$B112)*data1!F107</f>
        <v>7.351212274236623</v>
      </c>
      <c r="K112" s="10">
        <f>(data1!$A107-Logit!$B112)*data1!G107</f>
        <v>0</v>
      </c>
      <c r="L112" s="10">
        <f>(data1!$A107-Logit!$B112)*data1!H107</f>
        <v>0.66829202493060214</v>
      </c>
    </row>
    <row r="113" spans="1:12" x14ac:dyDescent="0.25">
      <c r="A113">
        <v>107</v>
      </c>
      <c r="B113">
        <f>1/(1+EXP(-($A$3+SUMPRODUCT($B$3:$H$3,data1!B108:H108))))</f>
        <v>0.80357268334420284</v>
      </c>
      <c r="C113">
        <f>(B113^data1!A108)*((1-B113)^(1-data1!A108))</f>
        <v>0.80357268334420284</v>
      </c>
      <c r="D113">
        <f t="shared" si="3"/>
        <v>-0.21868763947104061</v>
      </c>
      <c r="E113" s="10">
        <f>data1!$A108-Logit!$B113</f>
        <v>0.19642731665579716</v>
      </c>
      <c r="F113" s="10">
        <f>(data1!$A108-Logit!$B113)*data1!B108</f>
        <v>1.59498978876575</v>
      </c>
      <c r="G113" s="10">
        <f>(data1!$A108-Logit!$B113)*data1!C108</f>
        <v>2.1607004832137688</v>
      </c>
      <c r="H113" s="10">
        <f>(data1!$A108-Logit!$B113)*data1!D108</f>
        <v>3.7321190164601461</v>
      </c>
      <c r="I113" s="10">
        <f>(data1!$A108-Logit!$B113)*data1!E108</f>
        <v>70.910261312742776</v>
      </c>
      <c r="J113" s="10">
        <f>(data1!$A108-Logit!$B113)*data1!F108</f>
        <v>9.0356565661666686</v>
      </c>
      <c r="K113" s="10">
        <f>(data1!$A108-Logit!$B113)*data1!G108</f>
        <v>0</v>
      </c>
      <c r="L113" s="10">
        <f>(data1!$A108-Logit!$B113)*data1!H108</f>
        <v>0</v>
      </c>
    </row>
    <row r="114" spans="1:12" x14ac:dyDescent="0.25">
      <c r="A114">
        <v>108</v>
      </c>
      <c r="B114">
        <f>1/(1+EXP(-($A$3+SUMPRODUCT($B$3:$H$3,data1!B109:H109))))</f>
        <v>0.86958610396857583</v>
      </c>
      <c r="C114">
        <f>(B114^data1!A109)*((1-B114)^(1-data1!A109))</f>
        <v>0.86958610396857583</v>
      </c>
      <c r="D114">
        <f t="shared" si="3"/>
        <v>-0.1397379230997616</v>
      </c>
      <c r="E114" s="10">
        <f>data1!$A109-Logit!$B114</f>
        <v>0.13041389603142417</v>
      </c>
      <c r="F114" s="10">
        <f>(data1!$A109-Logit!$B114)*data1!B109</f>
        <v>2.7238233469993776</v>
      </c>
      <c r="G114" s="10">
        <f>(data1!$A109-Logit!$B114)*data1!C109</f>
        <v>1.56496675237709</v>
      </c>
      <c r="H114" s="10">
        <f>(data1!$A109-Logit!$B114)*data1!D109</f>
        <v>3.3907612968170282</v>
      </c>
      <c r="I114" s="10">
        <f>(data1!$A109-Logit!$B114)*data1!E109</f>
        <v>88.159793717242735</v>
      </c>
      <c r="J114" s="10">
        <f>(data1!$A109-Logit!$B114)*data1!F109</f>
        <v>6.1294531134769361</v>
      </c>
      <c r="K114" s="10">
        <f>(data1!$A109-Logit!$B114)*data1!G109</f>
        <v>0</v>
      </c>
      <c r="L114" s="10">
        <f>(data1!$A109-Logit!$B114)*data1!H109</f>
        <v>0.39124168809427251</v>
      </c>
    </row>
    <row r="115" spans="1:12" x14ac:dyDescent="0.25">
      <c r="A115">
        <v>109</v>
      </c>
      <c r="B115">
        <f>1/(1+EXP(-($A$3+SUMPRODUCT($B$3:$H$3,data1!B110:H110))))</f>
        <v>0.84054418287040744</v>
      </c>
      <c r="C115">
        <f>(B115^data1!A110)*((1-B115)^(1-data1!A110))</f>
        <v>0.84054418287040744</v>
      </c>
      <c r="D115">
        <f t="shared" si="3"/>
        <v>-0.17370576014993364</v>
      </c>
      <c r="E115" s="10">
        <f>data1!$A110-Logit!$B115</f>
        <v>0.15945581712959256</v>
      </c>
      <c r="F115" s="10">
        <f>(data1!$A110-Logit!$B115)*data1!B110</f>
        <v>2.8174118546930784</v>
      </c>
      <c r="G115" s="10">
        <f>(data1!$A110-Logit!$B115)*data1!C110</f>
        <v>1.9134698055551107</v>
      </c>
      <c r="H115" s="10">
        <f>(data1!$A110-Logit!$B115)*data1!D110</f>
        <v>3.0296605254622584</v>
      </c>
      <c r="I115" s="10">
        <f>(data1!$A110-Logit!$B115)*data1!E110</f>
        <v>57.563549983782913</v>
      </c>
      <c r="J115" s="10">
        <f>(data1!$A110-Logit!$B115)*data1!F110</f>
        <v>7.0160559537020726</v>
      </c>
      <c r="K115" s="10">
        <f>(data1!$A110-Logit!$B115)*data1!G110</f>
        <v>0</v>
      </c>
      <c r="L115" s="10">
        <f>(data1!$A110-Logit!$B115)*data1!H110</f>
        <v>0.15945581712959256</v>
      </c>
    </row>
    <row r="116" spans="1:12" x14ac:dyDescent="0.25">
      <c r="A116">
        <v>110</v>
      </c>
      <c r="B116">
        <f>1/(1+EXP(-($A$3+SUMPRODUCT($B$3:$H$3,data1!B111:H111))))</f>
        <v>0.55042742784498999</v>
      </c>
      <c r="C116">
        <f>(B116^data1!A111)*((1-B116)^(1-data1!A111))</f>
        <v>0.55042742784498999</v>
      </c>
      <c r="D116">
        <f t="shared" si="3"/>
        <v>-0.59706016103739867</v>
      </c>
      <c r="E116" s="10">
        <f>data1!$A111-Logit!$B116</f>
        <v>0.44957257215501001</v>
      </c>
      <c r="F116" s="10">
        <f>(data1!$A111-Logit!$B116)*data1!B111</f>
        <v>11.329242023677391</v>
      </c>
      <c r="G116" s="10">
        <f>(data1!$A111-Logit!$B116)*data1!C111</f>
        <v>5.3948708658601205</v>
      </c>
      <c r="H116" s="10">
        <f>(data1!$A111-Logit!$B116)*data1!D111</f>
        <v>1.3487177164650301</v>
      </c>
      <c r="I116" s="10">
        <f>(data1!$A111-Logit!$B116)*data1!E111</f>
        <v>4.0461531493950904</v>
      </c>
      <c r="J116" s="10">
        <f>(data1!$A111-Logit!$B116)*data1!F111</f>
        <v>16.184612597580362</v>
      </c>
      <c r="K116" s="10">
        <f>(data1!$A111-Logit!$B116)*data1!G111</f>
        <v>0</v>
      </c>
      <c r="L116" s="10">
        <f>(data1!$A111-Logit!$B116)*data1!H111</f>
        <v>1.79829028862004</v>
      </c>
    </row>
    <row r="117" spans="1:12" x14ac:dyDescent="0.25">
      <c r="A117">
        <v>111</v>
      </c>
      <c r="B117">
        <f>1/(1+EXP(-($A$3+SUMPRODUCT($B$3:$H$3,data1!B112:H112))))</f>
        <v>0.38991859503394688</v>
      </c>
      <c r="C117">
        <f>(B117^data1!A112)*((1-B117)^(1-data1!A112))</f>
        <v>0.38991859503394688</v>
      </c>
      <c r="D117">
        <f t="shared" si="3"/>
        <v>-0.94181729232791311</v>
      </c>
      <c r="E117" s="10">
        <f>data1!$A112-Logit!$B117</f>
        <v>0.61008140496605312</v>
      </c>
      <c r="F117" s="10">
        <f>(data1!$A112-Logit!$B117)*data1!B112</f>
        <v>8.6906130348369643</v>
      </c>
      <c r="G117" s="10">
        <f>(data1!$A112-Logit!$B117)*data1!C112</f>
        <v>10.371383884422903</v>
      </c>
      <c r="H117" s="10">
        <f>(data1!$A112-Logit!$B117)*data1!D112</f>
        <v>4.2705698347623722</v>
      </c>
      <c r="I117" s="10">
        <f>(data1!$A112-Logit!$B117)*data1!E112</f>
        <v>29.893988843336604</v>
      </c>
      <c r="J117" s="10">
        <f>(data1!$A112-Logit!$B117)*data1!F112</f>
        <v>18.912523553947647</v>
      </c>
      <c r="K117" s="10">
        <f>(data1!$A112-Logit!$B117)*data1!G112</f>
        <v>1.2201628099321062</v>
      </c>
      <c r="L117" s="10">
        <f>(data1!$A112-Logit!$B117)*data1!H112</f>
        <v>0</v>
      </c>
    </row>
    <row r="118" spans="1:12" x14ac:dyDescent="0.25">
      <c r="A118">
        <v>112</v>
      </c>
      <c r="B118">
        <f>1/(1+EXP(-($A$3+SUMPRODUCT($B$3:$H$3,data1!B113:H113))))</f>
        <v>0.84114613767119895</v>
      </c>
      <c r="C118">
        <f>(B118^data1!A113)*((1-B118)^(1-data1!A113))</f>
        <v>0.84114613767119895</v>
      </c>
      <c r="D118">
        <f t="shared" si="3"/>
        <v>-0.17298986755169801</v>
      </c>
      <c r="E118" s="10">
        <f>data1!$A113-Logit!$B118</f>
        <v>0.15885386232880105</v>
      </c>
      <c r="F118" s="10">
        <f>(data1!$A113-Logit!$B118)*data1!B113</f>
        <v>2.2716102616008307</v>
      </c>
      <c r="G118" s="10">
        <f>(data1!$A113-Logit!$B118)*data1!C113</f>
        <v>2.223954072603215</v>
      </c>
      <c r="H118" s="10">
        <f>(data1!$A113-Logit!$B118)*data1!D113</f>
        <v>4.44790814520643</v>
      </c>
      <c r="I118" s="10">
        <f>(data1!$A113-Logit!$B118)*data1!E113</f>
        <v>124.54142806578002</v>
      </c>
      <c r="J118" s="10">
        <f>(data1!$A113-Logit!$B118)*data1!F113</f>
        <v>8.7369624280840572</v>
      </c>
      <c r="K118" s="10">
        <f>(data1!$A113-Logit!$B118)*data1!G113</f>
        <v>0</v>
      </c>
      <c r="L118" s="10">
        <f>(data1!$A113-Logit!$B118)*data1!H113</f>
        <v>0</v>
      </c>
    </row>
    <row r="119" spans="1:12" x14ac:dyDescent="0.25">
      <c r="A119">
        <v>113</v>
      </c>
      <c r="B119">
        <f>1/(1+EXP(-($A$3+SUMPRODUCT($B$3:$H$3,data1!B114:H114))))</f>
        <v>0.84560753756856621</v>
      </c>
      <c r="C119">
        <f>(B119^data1!A114)*((1-B119)^(1-data1!A114))</f>
        <v>0.84560753756856621</v>
      </c>
      <c r="D119">
        <f t="shared" si="3"/>
        <v>-0.16769993059572605</v>
      </c>
      <c r="E119" s="10">
        <f>data1!$A114-Logit!$B119</f>
        <v>0.15439246243143379</v>
      </c>
      <c r="F119" s="10">
        <f>(data1!$A114-Logit!$B119)*data1!B114</f>
        <v>3.6591029498183394</v>
      </c>
      <c r="G119" s="10">
        <f>(data1!$A114-Logit!$B119)*data1!C114</f>
        <v>2.4702793989029406</v>
      </c>
      <c r="H119" s="10">
        <f>(data1!$A114-Logit!$B119)*data1!D114</f>
        <v>2.0071020116086391</v>
      </c>
      <c r="I119" s="10">
        <f>(data1!$A114-Logit!$B119)*data1!E114</f>
        <v>26.09232615091231</v>
      </c>
      <c r="J119" s="10">
        <f>(data1!$A114-Logit!$B119)*data1!F114</f>
        <v>6.9476608094145202</v>
      </c>
      <c r="K119" s="10">
        <f>(data1!$A114-Logit!$B119)*data1!G114</f>
        <v>0</v>
      </c>
      <c r="L119" s="10">
        <f>(data1!$A114-Logit!$B119)*data1!H114</f>
        <v>0.15439246243143379</v>
      </c>
    </row>
    <row r="120" spans="1:12" x14ac:dyDescent="0.25">
      <c r="A120">
        <v>114</v>
      </c>
      <c r="B120">
        <f>1/(1+EXP(-($A$3+SUMPRODUCT($B$3:$H$3,data1!B115:H115))))</f>
        <v>0.66008196061867053</v>
      </c>
      <c r="C120">
        <f>(B120^data1!A115)*((1-B120)^(1-data1!A115))</f>
        <v>0.66008196061867053</v>
      </c>
      <c r="D120">
        <f t="shared" si="3"/>
        <v>-0.41539126891614453</v>
      </c>
      <c r="E120" s="10">
        <f>data1!$A115-Logit!$B120</f>
        <v>0.33991803938132947</v>
      </c>
      <c r="F120" s="10">
        <f>(data1!$A115-Logit!$B120)*data1!B115</f>
        <v>15.636228514856729</v>
      </c>
      <c r="G120" s="10">
        <f>(data1!$A115-Logit!$B120)*data1!C115</f>
        <v>5.7786066694826008</v>
      </c>
      <c r="H120" s="10">
        <f>(data1!$A115-Logit!$B120)*data1!D115</f>
        <v>3.059262354431965</v>
      </c>
      <c r="I120" s="10">
        <f>(data1!$A115-Logit!$B120)*data1!E115</f>
        <v>27.533361189887689</v>
      </c>
      <c r="J120" s="10">
        <f>(data1!$A115-Logit!$B120)*data1!F115</f>
        <v>15.976147850922485</v>
      </c>
      <c r="K120" s="10">
        <f>(data1!$A115-Logit!$B120)*data1!G115</f>
        <v>0</v>
      </c>
      <c r="L120" s="10">
        <f>(data1!$A115-Logit!$B120)*data1!H115</f>
        <v>0</v>
      </c>
    </row>
    <row r="121" spans="1:12" x14ac:dyDescent="0.25">
      <c r="A121">
        <v>115</v>
      </c>
      <c r="B121">
        <f>1/(1+EXP(-($A$3+SUMPRODUCT($B$3:$H$3,data1!B116:H116))))</f>
        <v>0.66178005427860453</v>
      </c>
      <c r="C121">
        <f>(B121^data1!A116)*((1-B121)^(1-data1!A116))</f>
        <v>0.66178005427860453</v>
      </c>
      <c r="D121">
        <f t="shared" si="3"/>
        <v>-0.41282202254262995</v>
      </c>
      <c r="E121" s="10">
        <f>data1!$A116-Logit!$B121</f>
        <v>0.33821994572139547</v>
      </c>
      <c r="F121" s="10">
        <f>(data1!$A116-Logit!$B121)*data1!B116</f>
        <v>14.543425410852466</v>
      </c>
      <c r="G121" s="10">
        <f>(data1!$A116-Logit!$B121)*data1!C116</f>
        <v>4.0586393486567456</v>
      </c>
      <c r="H121" s="10">
        <f>(data1!$A116-Logit!$B121)*data1!D116</f>
        <v>5.0732991858209324</v>
      </c>
      <c r="I121" s="10">
        <f>(data1!$A116-Logit!$B121)*data1!E116</f>
        <v>76.099487787313976</v>
      </c>
      <c r="J121" s="10">
        <f>(data1!$A116-Logit!$B121)*data1!F116</f>
        <v>15.558117503184192</v>
      </c>
      <c r="K121" s="10">
        <f>(data1!$A116-Logit!$B121)*data1!G116</f>
        <v>0</v>
      </c>
      <c r="L121" s="10">
        <f>(data1!$A116-Logit!$B121)*data1!H116</f>
        <v>1.0146598371641864</v>
      </c>
    </row>
    <row r="122" spans="1:12" x14ac:dyDescent="0.25">
      <c r="A122">
        <v>116</v>
      </c>
      <c r="B122">
        <f>1/(1+EXP(-($A$3+SUMPRODUCT($B$3:$H$3,data1!B117:H117))))</f>
        <v>0.7476394217121286</v>
      </c>
      <c r="C122">
        <f>(B122^data1!A117)*((1-B122)^(1-data1!A117))</f>
        <v>0.7476394217121286</v>
      </c>
      <c r="D122">
        <f t="shared" si="3"/>
        <v>-0.29083447376885185</v>
      </c>
      <c r="E122" s="10">
        <f>data1!$A117-Logit!$B122</f>
        <v>0.2523605782878714</v>
      </c>
      <c r="F122" s="10">
        <f>(data1!$A117-Logit!$B122)*data1!B117</f>
        <v>3.7220660671238219</v>
      </c>
      <c r="G122" s="10">
        <f>(data1!$A117-Logit!$B122)*data1!C117</f>
        <v>2.7759663611665855</v>
      </c>
      <c r="H122" s="10">
        <f>(data1!$A117-Logit!$B122)*data1!D117</f>
        <v>5.0472115657574275</v>
      </c>
      <c r="I122" s="10">
        <f>(data1!$A117-Logit!$B122)*data1!E117</f>
        <v>100.94423131514856</v>
      </c>
      <c r="J122" s="10">
        <f>(data1!$A117-Logit!$B122)*data1!F117</f>
        <v>12.365668336105699</v>
      </c>
      <c r="K122" s="10">
        <f>(data1!$A117-Logit!$B122)*data1!G117</f>
        <v>0</v>
      </c>
      <c r="L122" s="10">
        <f>(data1!$A117-Logit!$B122)*data1!H117</f>
        <v>0</v>
      </c>
    </row>
    <row r="123" spans="1:12" x14ac:dyDescent="0.25">
      <c r="A123">
        <v>117</v>
      </c>
      <c r="B123">
        <f>1/(1+EXP(-($A$3+SUMPRODUCT($B$3:$H$3,data1!B118:H118))))</f>
        <v>0.85058610681511659</v>
      </c>
      <c r="C123">
        <f>(B123^data1!A118)*((1-B123)^(1-data1!A118))</f>
        <v>0.85058610681511659</v>
      </c>
      <c r="D123">
        <f t="shared" si="3"/>
        <v>-0.16182962968993292</v>
      </c>
      <c r="E123" s="10">
        <f>data1!$A118-Logit!$B123</f>
        <v>0.14941389318488341</v>
      </c>
      <c r="F123" s="10">
        <f>(data1!$A118-Logit!$B123)*data1!B118</f>
        <v>2.4130425824861481</v>
      </c>
      <c r="G123" s="10">
        <f>(data1!$A118-Logit!$B123)*data1!C118</f>
        <v>1.7929667182186009</v>
      </c>
      <c r="H123" s="10">
        <f>(data1!$A118-Logit!$B123)*data1!D118</f>
        <v>4.3330029023616188</v>
      </c>
      <c r="I123" s="10">
        <f>(data1!$A118-Logit!$B123)*data1!E118</f>
        <v>125.65708416848695</v>
      </c>
      <c r="J123" s="10">
        <f>(data1!$A118-Logit!$B123)*data1!F118</f>
        <v>7.3212807660592869</v>
      </c>
      <c r="K123" s="10">
        <f>(data1!$A118-Logit!$B123)*data1!G118</f>
        <v>0</v>
      </c>
      <c r="L123" s="10">
        <f>(data1!$A118-Logit!$B123)*data1!H118</f>
        <v>0</v>
      </c>
    </row>
    <row r="124" spans="1:12" x14ac:dyDescent="0.25">
      <c r="A124">
        <v>118</v>
      </c>
      <c r="B124">
        <f>1/(1+EXP(-($A$3+SUMPRODUCT($B$3:$H$3,data1!B119:H119))))</f>
        <v>0.61220012803115986</v>
      </c>
      <c r="C124">
        <f>(B124^data1!A119)*((1-B124)^(1-data1!A119))</f>
        <v>0.61220012803115986</v>
      </c>
      <c r="D124">
        <f t="shared" si="3"/>
        <v>-0.49069604333794925</v>
      </c>
      <c r="E124" s="10">
        <f>data1!$A119-Logit!$B124</f>
        <v>0.38779987196884014</v>
      </c>
      <c r="F124" s="10">
        <f>(data1!$A119-Logit!$B124)*data1!B119</f>
        <v>6.8927549894650939</v>
      </c>
      <c r="G124" s="10">
        <f>(data1!$A119-Logit!$B124)*data1!C119</f>
        <v>4.6535984636260821</v>
      </c>
      <c r="H124" s="10">
        <f>(data1!$A119-Logit!$B124)*data1!D119</f>
        <v>3.4901988477195611</v>
      </c>
      <c r="I124" s="10">
        <f>(data1!$A119-Logit!$B124)*data1!E119</f>
        <v>31.411789629476051</v>
      </c>
      <c r="J124" s="10">
        <f>(data1!$A119-Logit!$B124)*data1!F119</f>
        <v>17.450994238597808</v>
      </c>
      <c r="K124" s="10">
        <f>(data1!$A119-Logit!$B124)*data1!G119</f>
        <v>0</v>
      </c>
      <c r="L124" s="10">
        <f>(data1!$A119-Logit!$B124)*data1!H119</f>
        <v>0.77559974393768027</v>
      </c>
    </row>
    <row r="125" spans="1:12" x14ac:dyDescent="0.25">
      <c r="A125">
        <v>119</v>
      </c>
      <c r="B125">
        <f>1/(1+EXP(-($A$3+SUMPRODUCT($B$3:$H$3,data1!B120:H120))))</f>
        <v>0.10318895987976875</v>
      </c>
      <c r="C125">
        <f>(B125^data1!A120)*((1-B125)^(1-data1!A120))</f>
        <v>0.10318895987976875</v>
      </c>
      <c r="D125">
        <f t="shared" si="3"/>
        <v>-2.271193409566437</v>
      </c>
      <c r="E125" s="10">
        <f>data1!$A120-Logit!$B125</f>
        <v>0.89681104012023127</v>
      </c>
      <c r="F125" s="10">
        <f>(data1!$A120-Logit!$B125)*data1!B120</f>
        <v>81.609804650941044</v>
      </c>
      <c r="G125" s="10">
        <f>(data1!$A120-Logit!$B125)*data1!C120</f>
        <v>15.245787682043932</v>
      </c>
      <c r="H125" s="10">
        <f>(data1!$A120-Logit!$B125)*data1!D120</f>
        <v>0.89681104012023127</v>
      </c>
      <c r="I125" s="10">
        <f>(data1!$A120-Logit!$B125)*data1!E120</f>
        <v>0.89681104012023127</v>
      </c>
      <c r="J125" s="10">
        <f>(data1!$A120-Logit!$B125)*data1!F120</f>
        <v>34.078819524568786</v>
      </c>
      <c r="K125" s="10">
        <f>(data1!$A120-Logit!$B125)*data1!G120</f>
        <v>0.89681104012023127</v>
      </c>
      <c r="L125" s="10">
        <f>(data1!$A120-Logit!$B125)*data1!H120</f>
        <v>2.6904331203606939</v>
      </c>
    </row>
    <row r="126" spans="1:12" x14ac:dyDescent="0.25">
      <c r="A126">
        <v>120</v>
      </c>
      <c r="B126">
        <f>1/(1+EXP(-($A$3+SUMPRODUCT($B$3:$H$3,data1!B121:H121))))</f>
        <v>0.37031048580227921</v>
      </c>
      <c r="C126">
        <f>(B126^data1!A121)*((1-B126)^(1-data1!A121))</f>
        <v>0.37031048580227921</v>
      </c>
      <c r="D126">
        <f t="shared" si="3"/>
        <v>-0.99341347441709738</v>
      </c>
      <c r="E126" s="10">
        <f>data1!$A121-Logit!$B126</f>
        <v>0.62968951419772079</v>
      </c>
      <c r="F126" s="10">
        <f>(data1!$A121-Logit!$B126)*data1!B121</f>
        <v>14.042034850921423</v>
      </c>
      <c r="G126" s="10">
        <f>(data1!$A121-Logit!$B126)*data1!C121</f>
        <v>6.2968951419772079</v>
      </c>
      <c r="H126" s="10">
        <f>(data1!$A121-Logit!$B126)*data1!D121</f>
        <v>5.0375161135817663</v>
      </c>
      <c r="I126" s="10">
        <f>(data1!$A121-Logit!$B126)*data1!E121</f>
        <v>40.300128908654131</v>
      </c>
      <c r="J126" s="10">
        <f>(data1!$A121-Logit!$B126)*data1!F121</f>
        <v>29.595407167292876</v>
      </c>
      <c r="K126" s="10">
        <f>(data1!$A121-Logit!$B126)*data1!G121</f>
        <v>0</v>
      </c>
      <c r="L126" s="10">
        <f>(data1!$A121-Logit!$B126)*data1!H121</f>
        <v>0</v>
      </c>
    </row>
    <row r="127" spans="1:12" x14ac:dyDescent="0.25">
      <c r="A127">
        <v>121</v>
      </c>
      <c r="B127">
        <f>1/(1+EXP(-($A$3+SUMPRODUCT($B$3:$H$3,data1!B122:H122))))</f>
        <v>0.68178957338744073</v>
      </c>
      <c r="C127">
        <f>(B127^data1!A122)*((1-B127)^(1-data1!A122))</f>
        <v>0.68178957338744073</v>
      </c>
      <c r="D127">
        <f t="shared" si="3"/>
        <v>-0.38303421216816419</v>
      </c>
      <c r="E127" s="10">
        <f>data1!$A122-Logit!$B127</f>
        <v>0.31821042661255927</v>
      </c>
      <c r="F127" s="10">
        <f>(data1!$A122-Logit!$B127)*data1!B122</f>
        <v>11.010085130749763</v>
      </c>
      <c r="G127" s="10">
        <f>(data1!$A122-Logit!$B127)*data1!C122</f>
        <v>4.1367355459632709</v>
      </c>
      <c r="H127" s="10">
        <f>(data1!$A122-Logit!$B127)*data1!D122</f>
        <v>6.0459981056386258</v>
      </c>
      <c r="I127" s="10">
        <f>(data1!$A122-Logit!$B127)*data1!E122</f>
        <v>114.87396400713389</v>
      </c>
      <c r="J127" s="10">
        <f>(data1!$A122-Logit!$B127)*data1!F122</f>
        <v>17.183363037078202</v>
      </c>
      <c r="K127" s="10">
        <f>(data1!$A122-Logit!$B127)*data1!G122</f>
        <v>0</v>
      </c>
      <c r="L127" s="10">
        <f>(data1!$A122-Logit!$B127)*data1!H122</f>
        <v>0.95463127983767782</v>
      </c>
    </row>
    <row r="128" spans="1:12" x14ac:dyDescent="0.25">
      <c r="A128">
        <v>122</v>
      </c>
      <c r="B128">
        <f>1/(1+EXP(-($A$3+SUMPRODUCT($B$3:$H$3,data1!B123:H123))))</f>
        <v>0.89191805467843821</v>
      </c>
      <c r="C128">
        <f>(B128^data1!A123)*((1-B128)^(1-data1!A123))</f>
        <v>0.89191805467843821</v>
      </c>
      <c r="D128">
        <f t="shared" si="3"/>
        <v>-0.11438101757457814</v>
      </c>
      <c r="E128" s="10">
        <f>data1!$A123-Logit!$B128</f>
        <v>0.10808194532156179</v>
      </c>
      <c r="F128" s="10">
        <f>(data1!$A123-Logit!$B128)*data1!B123</f>
        <v>1.0397485077743787</v>
      </c>
      <c r="G128" s="10">
        <f>(data1!$A123-Logit!$B128)*data1!C123</f>
        <v>1.1889013985371797</v>
      </c>
      <c r="H128" s="10">
        <f>(data1!$A123-Logit!$B128)*data1!D123</f>
        <v>2.4858847423959212</v>
      </c>
      <c r="I128" s="10">
        <f>(data1!$A123-Logit!$B128)*data1!E123</f>
        <v>57.175349075106183</v>
      </c>
      <c r="J128" s="10">
        <f>(data1!$A123-Logit!$B128)*data1!F123</f>
        <v>4.4313597581840334</v>
      </c>
      <c r="K128" s="10">
        <f>(data1!$A123-Logit!$B128)*data1!G123</f>
        <v>0</v>
      </c>
      <c r="L128" s="10">
        <f>(data1!$A123-Logit!$B128)*data1!H123</f>
        <v>0</v>
      </c>
    </row>
    <row r="129" spans="1:12" x14ac:dyDescent="0.25">
      <c r="A129">
        <v>123</v>
      </c>
      <c r="B129">
        <f>1/(1+EXP(-($A$3+SUMPRODUCT($B$3:$H$3,data1!B124:H124))))</f>
        <v>0.44305560274318706</v>
      </c>
      <c r="C129">
        <f>(B129^data1!A124)*((1-B129)^(1-data1!A124))</f>
        <v>0.44305560274318706</v>
      </c>
      <c r="D129">
        <f t="shared" si="3"/>
        <v>-0.81406000272026313</v>
      </c>
      <c r="E129" s="10">
        <f>data1!$A124-Logit!$B129</f>
        <v>0.55694439725681288</v>
      </c>
      <c r="F129" s="10">
        <f>(data1!$A124-Logit!$B129)*data1!B124</f>
        <v>6.0706639736020884</v>
      </c>
      <c r="G129" s="10">
        <f>(data1!$A124-Logit!$B129)*data1!C124</f>
        <v>6.6833327670817546</v>
      </c>
      <c r="H129" s="10">
        <f>(data1!$A124-Logit!$B129)*data1!D124</f>
        <v>1.6708331917704387</v>
      </c>
      <c r="I129" s="10">
        <f>(data1!$A124-Logit!$B129)*data1!E124</f>
        <v>5.012499575311316</v>
      </c>
      <c r="J129" s="10">
        <f>(data1!$A124-Logit!$B129)*data1!F124</f>
        <v>23.948609082042953</v>
      </c>
      <c r="K129" s="10">
        <f>(data1!$A124-Logit!$B129)*data1!G124</f>
        <v>0</v>
      </c>
      <c r="L129" s="10">
        <f>(data1!$A124-Logit!$B129)*data1!H124</f>
        <v>1.1138887945136258</v>
      </c>
    </row>
    <row r="130" spans="1:12" x14ac:dyDescent="0.25">
      <c r="A130">
        <v>124</v>
      </c>
      <c r="B130">
        <f>1/(1+EXP(-($A$3+SUMPRODUCT($B$3:$H$3,data1!B125:H125))))</f>
        <v>0.84368884546692624</v>
      </c>
      <c r="C130">
        <f>(B130^data1!A125)*((1-B130)^(1-data1!A125))</f>
        <v>0.84368884546692624</v>
      </c>
      <c r="D130">
        <f t="shared" si="3"/>
        <v>-0.16997151886876544</v>
      </c>
      <c r="E130" s="10">
        <f>data1!$A125-Logit!$B130</f>
        <v>0.15631115453307376</v>
      </c>
      <c r="F130" s="10">
        <f>(data1!$A125-Logit!$B130)*data1!B125</f>
        <v>2.2665029456034911</v>
      </c>
      <c r="G130" s="10">
        <f>(data1!$A125-Logit!$B130)*data1!C125</f>
        <v>2.5009784725291802</v>
      </c>
      <c r="H130" s="10">
        <f>(data1!$A125-Logit!$B130)*data1!D125</f>
        <v>2.0320450089299591</v>
      </c>
      <c r="I130" s="10">
        <f>(data1!$A125-Logit!$B130)*data1!E125</f>
        <v>26.416585116089465</v>
      </c>
      <c r="J130" s="10">
        <f>(data1!$A125-Logit!$B130)*data1!F125</f>
        <v>4.8456457905252863</v>
      </c>
      <c r="K130" s="10">
        <f>(data1!$A125-Logit!$B130)*data1!G125</f>
        <v>0.15631115453307376</v>
      </c>
      <c r="L130" s="10">
        <f>(data1!$A125-Logit!$B130)*data1!H125</f>
        <v>0.15631115453307376</v>
      </c>
    </row>
    <row r="131" spans="1:12" x14ac:dyDescent="0.25">
      <c r="A131">
        <v>125</v>
      </c>
      <c r="B131">
        <f>1/(1+EXP(-($A$3+SUMPRODUCT($B$3:$H$3,data1!B126:H126))))</f>
        <v>0.73568950093812946</v>
      </c>
      <c r="C131">
        <f>(B131^data1!A126)*((1-B131)^(1-data1!A126))</f>
        <v>0.73568950093812946</v>
      </c>
      <c r="D131">
        <f t="shared" si="3"/>
        <v>-0.30694712299238441</v>
      </c>
      <c r="E131" s="10">
        <f>data1!$A126-Logit!$B131</f>
        <v>0.26431049906187054</v>
      </c>
      <c r="F131" s="10">
        <f>(data1!$A126-Logit!$B131)*data1!B126</f>
        <v>5.814835012419314</v>
      </c>
      <c r="G131" s="10">
        <f>(data1!$A126-Logit!$B131)*data1!C126</f>
        <v>4.4932784840517996</v>
      </c>
      <c r="H131" s="10">
        <f>(data1!$A126-Logit!$B131)*data1!D126</f>
        <v>2.1144839924949643</v>
      </c>
      <c r="I131" s="10">
        <f>(data1!$A126-Logit!$B131)*data1!E126</f>
        <v>16.915871939959715</v>
      </c>
      <c r="J131" s="10">
        <f>(data1!$A126-Logit!$B131)*data1!F126</f>
        <v>12.422593455907915</v>
      </c>
      <c r="K131" s="10">
        <f>(data1!$A126-Logit!$B131)*data1!G126</f>
        <v>0</v>
      </c>
      <c r="L131" s="10">
        <f>(data1!$A126-Logit!$B131)*data1!H126</f>
        <v>0</v>
      </c>
    </row>
    <row r="132" spans="1:12" x14ac:dyDescent="0.25">
      <c r="A132">
        <v>126</v>
      </c>
      <c r="B132">
        <f>1/(1+EXP(-($A$3+SUMPRODUCT($B$3:$H$3,data1!B127:H127))))</f>
        <v>0.91093043216536451</v>
      </c>
      <c r="C132">
        <f>(B132^data1!A127)*((1-B132)^(1-data1!A127))</f>
        <v>0.91093043216536451</v>
      </c>
      <c r="D132">
        <f t="shared" si="3"/>
        <v>-9.3288748891244139E-2</v>
      </c>
      <c r="E132" s="10">
        <f>data1!$A127-Logit!$B132</f>
        <v>8.9069567834635488E-2</v>
      </c>
      <c r="F132" s="10">
        <f>(data1!$A127-Logit!$B132)*data1!B127</f>
        <v>1.5943523655048102</v>
      </c>
      <c r="G132" s="10">
        <f>(data1!$A127-Logit!$B132)*data1!C127</f>
        <v>1.0688348140156259</v>
      </c>
      <c r="H132" s="10">
        <f>(data1!$A127-Logit!$B132)*data1!D127</f>
        <v>1.5141826531888034</v>
      </c>
      <c r="I132" s="10">
        <f>(data1!$A127-Logit!$B132)*data1!E127</f>
        <v>25.741105104209655</v>
      </c>
      <c r="J132" s="10">
        <f>(data1!$A127-Logit!$B132)*data1!F127</f>
        <v>3.117434874212242</v>
      </c>
      <c r="K132" s="10">
        <f>(data1!$A127-Logit!$B132)*data1!G127</f>
        <v>0</v>
      </c>
      <c r="L132" s="10">
        <f>(data1!$A127-Logit!$B132)*data1!H127</f>
        <v>0.17813913566927098</v>
      </c>
    </row>
    <row r="133" spans="1:12" x14ac:dyDescent="0.25">
      <c r="A133">
        <v>127</v>
      </c>
      <c r="B133">
        <f>1/(1+EXP(-($A$3+SUMPRODUCT($B$3:$H$3,data1!B128:H128))))</f>
        <v>0.61089096165196688</v>
      </c>
      <c r="C133">
        <f>(B133^data1!A128)*((1-B133)^(1-data1!A128))</f>
        <v>0.61089096165196688</v>
      </c>
      <c r="D133">
        <f t="shared" si="3"/>
        <v>-0.49283679457096574</v>
      </c>
      <c r="E133" s="10">
        <f>data1!$A128-Logit!$B133</f>
        <v>0.38910903834803312</v>
      </c>
      <c r="F133" s="10">
        <f>(data1!$A128-Logit!$B133)*data1!B128</f>
        <v>9.2121806775205819</v>
      </c>
      <c r="G133" s="10">
        <f>(data1!$A128-Logit!$B133)*data1!C128</f>
        <v>6.2257446135685299</v>
      </c>
      <c r="H133" s="10">
        <f>(data1!$A128-Logit!$B133)*data1!D128</f>
        <v>1.5564361533921325</v>
      </c>
      <c r="I133" s="10">
        <f>(data1!$A128-Logit!$B133)*data1!E128</f>
        <v>6.2257446135685299</v>
      </c>
      <c r="J133" s="10">
        <f>(data1!$A128-Logit!$B133)*data1!F128</f>
        <v>17.509906725661491</v>
      </c>
      <c r="K133" s="10">
        <f>(data1!$A128-Logit!$B133)*data1!G128</f>
        <v>0</v>
      </c>
      <c r="L133" s="10">
        <f>(data1!$A128-Logit!$B133)*data1!H128</f>
        <v>1.1673271150440994</v>
      </c>
    </row>
    <row r="134" spans="1:12" x14ac:dyDescent="0.25">
      <c r="A134">
        <v>128</v>
      </c>
      <c r="B134">
        <f>1/(1+EXP(-($A$3+SUMPRODUCT($B$3:$H$3,data1!B129:H129))))</f>
        <v>0.70221101480218551</v>
      </c>
      <c r="C134">
        <f>(B134^data1!A129)*((1-B134)^(1-data1!A129))</f>
        <v>0.70221101480218551</v>
      </c>
      <c r="D134">
        <f t="shared" si="3"/>
        <v>-0.35352132923841101</v>
      </c>
      <c r="E134" s="10">
        <f>data1!$A129-Logit!$B134</f>
        <v>0.29778898519781449</v>
      </c>
      <c r="F134" s="10">
        <f>(data1!$A129-Logit!$B134)*data1!B129</f>
        <v>3.5138981543972707</v>
      </c>
      <c r="G134" s="10">
        <f>(data1!$A129-Logit!$B134)*data1!C129</f>
        <v>3.5734678223737739</v>
      </c>
      <c r="H134" s="10">
        <f>(data1!$A129-Logit!$B134)*data1!D129</f>
        <v>4.4668347779672173</v>
      </c>
      <c r="I134" s="10">
        <f>(data1!$A129-Logit!$B134)*data1!E129</f>
        <v>67.002521669508255</v>
      </c>
      <c r="J134" s="10">
        <f>(data1!$A129-Logit!$B134)*data1!F129</f>
        <v>9.8270365115278775</v>
      </c>
      <c r="K134" s="10">
        <f>(data1!$A129-Logit!$B134)*data1!G129</f>
        <v>0.29778898519781449</v>
      </c>
      <c r="L134" s="10">
        <f>(data1!$A129-Logit!$B134)*data1!H129</f>
        <v>0</v>
      </c>
    </row>
    <row r="135" spans="1:12" x14ac:dyDescent="0.25">
      <c r="A135">
        <v>129</v>
      </c>
      <c r="B135">
        <f>1/(1+EXP(-($A$3+SUMPRODUCT($B$3:$H$3,data1!B130:H130))))</f>
        <v>0.69196059135480281</v>
      </c>
      <c r="C135">
        <f>(B135^data1!A130)*((1-B135)^(1-data1!A130))</f>
        <v>0.69196059135480281</v>
      </c>
      <c r="D135">
        <f t="shared" ref="D135:D198" si="4">LN(C135)</f>
        <v>-0.36822627389536267</v>
      </c>
      <c r="E135" s="10">
        <f>data1!$A130-Logit!$B135</f>
        <v>0.30803940864519719</v>
      </c>
      <c r="F135" s="10">
        <f>(data1!$A130-Logit!$B135)*data1!B130</f>
        <v>4.9723580945297119</v>
      </c>
      <c r="G135" s="10">
        <f>(data1!$A130-Logit!$B135)*data1!C130</f>
        <v>4.928630538323155</v>
      </c>
      <c r="H135" s="10">
        <f>(data1!$A130-Logit!$B135)*data1!D130</f>
        <v>3.3884334950971691</v>
      </c>
      <c r="I135" s="10">
        <f>(data1!$A130-Logit!$B135)*data1!E130</f>
        <v>37.272768446068859</v>
      </c>
      <c r="J135" s="10">
        <f>(data1!$A130-Logit!$B135)*data1!F130</f>
        <v>16.634128066840649</v>
      </c>
      <c r="K135" s="10">
        <f>(data1!$A130-Logit!$B135)*data1!G130</f>
        <v>0</v>
      </c>
      <c r="L135" s="10">
        <f>(data1!$A130-Logit!$B135)*data1!H130</f>
        <v>0.30803940864519719</v>
      </c>
    </row>
    <row r="136" spans="1:12" x14ac:dyDescent="0.25">
      <c r="A136">
        <v>130</v>
      </c>
      <c r="B136">
        <f>1/(1+EXP(-($A$3+SUMPRODUCT($B$3:$H$3,data1!B131:H131))))</f>
        <v>0.56173685734238432</v>
      </c>
      <c r="C136">
        <f>(B136^data1!A131)*((1-B136)^(1-data1!A131))</f>
        <v>0.56173685734238432</v>
      </c>
      <c r="D136">
        <f t="shared" si="4"/>
        <v>-0.5767217641095963</v>
      </c>
      <c r="E136" s="10">
        <f>data1!$A131-Logit!$B136</f>
        <v>0.43826314265761568</v>
      </c>
      <c r="F136" s="10">
        <f>(data1!$A131-Logit!$B136)*data1!B131</f>
        <v>8.0640291189069249</v>
      </c>
      <c r="G136" s="10">
        <f>(data1!$A131-Logit!$B136)*data1!C131</f>
        <v>3.5061051412609254</v>
      </c>
      <c r="H136" s="10">
        <f>(data1!$A131-Logit!$B136)*data1!D131</f>
        <v>3.0678419986033099</v>
      </c>
      <c r="I136" s="10">
        <f>(data1!$A131-Logit!$B136)*data1!E131</f>
        <v>21.474893990223169</v>
      </c>
      <c r="J136" s="10">
        <f>(data1!$A131-Logit!$B136)*data1!F131</f>
        <v>15.339209993016549</v>
      </c>
      <c r="K136" s="10">
        <f>(data1!$A131-Logit!$B136)*data1!G131</f>
        <v>0</v>
      </c>
      <c r="L136" s="10">
        <f>(data1!$A131-Logit!$B136)*data1!H131</f>
        <v>1.7530525706304627</v>
      </c>
    </row>
    <row r="137" spans="1:12" x14ac:dyDescent="0.25">
      <c r="A137">
        <v>131</v>
      </c>
      <c r="B137">
        <f>1/(1+EXP(-($A$3+SUMPRODUCT($B$3:$H$3,data1!B132:H132))))</f>
        <v>0.21362316245999727</v>
      </c>
      <c r="C137">
        <f>(B137^data1!A132)*((1-B137)^(1-data1!A132))</f>
        <v>0.21362316245999727</v>
      </c>
      <c r="D137">
        <f t="shared" si="4"/>
        <v>-1.5435417392919912</v>
      </c>
      <c r="E137" s="10">
        <f>data1!$A132-Logit!$B137</f>
        <v>0.78637683754000276</v>
      </c>
      <c r="F137" s="10">
        <f>(data1!$A132-Logit!$B137)*data1!B132</f>
        <v>12.18879973476343</v>
      </c>
      <c r="G137" s="10">
        <f>(data1!$A132-Logit!$B137)*data1!C132</f>
        <v>9.4365220504800327</v>
      </c>
      <c r="H137" s="10">
        <f>(data1!$A132-Logit!$B137)*data1!D132</f>
        <v>0</v>
      </c>
      <c r="I137" s="10">
        <f>(data1!$A132-Logit!$B137)*data1!E132</f>
        <v>0</v>
      </c>
      <c r="J137" s="10">
        <f>(data1!$A132-Logit!$B137)*data1!F132</f>
        <v>24.377681963740084</v>
      </c>
      <c r="K137" s="10">
        <f>(data1!$A132-Logit!$B137)*data1!G132</f>
        <v>0.78637683754000276</v>
      </c>
      <c r="L137" s="10">
        <f>(data1!$A132-Logit!$B137)*data1!H132</f>
        <v>1.5727536750800055</v>
      </c>
    </row>
    <row r="138" spans="1:12" x14ac:dyDescent="0.25">
      <c r="A138">
        <v>132</v>
      </c>
      <c r="B138">
        <f>1/(1+EXP(-($A$3+SUMPRODUCT($B$3:$H$3,data1!B133:H133))))</f>
        <v>0.10605937938668947</v>
      </c>
      <c r="C138">
        <f>(B138^data1!A133)*((1-B138)^(1-data1!A133))</f>
        <v>0.10605937938668947</v>
      </c>
      <c r="D138">
        <f t="shared" si="4"/>
        <v>-2.2437561588206387</v>
      </c>
      <c r="E138" s="10">
        <f>data1!$A133-Logit!$B138</f>
        <v>0.89394062061331048</v>
      </c>
      <c r="F138" s="10">
        <f>(data1!$A133-Logit!$B138)*data1!B133</f>
        <v>15.486626779527365</v>
      </c>
      <c r="G138" s="10">
        <f>(data1!$A133-Logit!$B138)*data1!C133</f>
        <v>10.727287447359725</v>
      </c>
      <c r="H138" s="10">
        <f>(data1!$A133-Logit!$B138)*data1!D133</f>
        <v>0</v>
      </c>
      <c r="I138" s="10">
        <f>(data1!$A133-Logit!$B138)*data1!E133</f>
        <v>0</v>
      </c>
      <c r="J138" s="10">
        <f>(data1!$A133-Logit!$B138)*data1!F133</f>
        <v>49.166734133732078</v>
      </c>
      <c r="K138" s="10">
        <f>(data1!$A133-Logit!$B138)*data1!G133</f>
        <v>0</v>
      </c>
      <c r="L138" s="10">
        <f>(data1!$A133-Logit!$B138)*data1!H133</f>
        <v>0</v>
      </c>
    </row>
    <row r="139" spans="1:12" x14ac:dyDescent="0.25">
      <c r="A139">
        <v>133</v>
      </c>
      <c r="B139">
        <f>1/(1+EXP(-($A$3+SUMPRODUCT($B$3:$H$3,data1!B134:H134))))</f>
        <v>0.82350230250202083</v>
      </c>
      <c r="C139">
        <f>(B139^data1!A134)*((1-B139)^(1-data1!A134))</f>
        <v>0.82350230250202083</v>
      </c>
      <c r="D139">
        <f t="shared" si="4"/>
        <v>-0.19418893337318285</v>
      </c>
      <c r="E139" s="10">
        <f>data1!$A134-Logit!$B139</f>
        <v>0.17649769749797917</v>
      </c>
      <c r="F139" s="10">
        <f>(data1!$A134-Logit!$B139)*data1!B134</f>
        <v>3.3896389402682643</v>
      </c>
      <c r="G139" s="10">
        <f>(data1!$A134-Logit!$B139)*data1!C134</f>
        <v>2.11797236997575</v>
      </c>
      <c r="H139" s="10">
        <f>(data1!$A134-Logit!$B139)*data1!D134</f>
        <v>1.7649769749797917</v>
      </c>
      <c r="I139" s="10">
        <f>(data1!$A134-Logit!$B139)*data1!E134</f>
        <v>17.649769749797915</v>
      </c>
      <c r="J139" s="10">
        <f>(data1!$A134-Logit!$B139)*data1!F134</f>
        <v>6.0009217149312919</v>
      </c>
      <c r="K139" s="10">
        <f>(data1!$A134-Logit!$B139)*data1!G134</f>
        <v>0</v>
      </c>
      <c r="L139" s="10">
        <f>(data1!$A134-Logit!$B139)*data1!H134</f>
        <v>0.35299539499595833</v>
      </c>
    </row>
    <row r="140" spans="1:12" x14ac:dyDescent="0.25">
      <c r="A140">
        <v>134</v>
      </c>
      <c r="B140">
        <f>1/(1+EXP(-($A$3+SUMPRODUCT($B$3:$H$3,data1!B135:H135))))</f>
        <v>0.73229597487668729</v>
      </c>
      <c r="C140">
        <f>(B140^data1!A135)*((1-B140)^(1-data1!A135))</f>
        <v>0.73229597487668729</v>
      </c>
      <c r="D140">
        <f t="shared" si="4"/>
        <v>-0.31157050947987452</v>
      </c>
      <c r="E140" s="10">
        <f>data1!$A135-Logit!$B140</f>
        <v>0.26770402512331271</v>
      </c>
      <c r="F140" s="10">
        <f>(data1!$A135-Logit!$B140)*data1!B135</f>
        <v>5.7021123808464989</v>
      </c>
      <c r="G140" s="10">
        <f>(data1!$A135-Logit!$B140)*data1!C135</f>
        <v>3.4801523266030649</v>
      </c>
      <c r="H140" s="10">
        <f>(data1!$A135-Logit!$B140)*data1!D135</f>
        <v>2.1416322009865016</v>
      </c>
      <c r="I140" s="10">
        <f>(data1!$A135-Logit!$B140)*data1!E135</f>
        <v>17.133057607892013</v>
      </c>
      <c r="J140" s="10">
        <f>(data1!$A135-Logit!$B140)*data1!F135</f>
        <v>10.172752954685883</v>
      </c>
      <c r="K140" s="10">
        <f>(data1!$A135-Logit!$B140)*data1!G135</f>
        <v>0</v>
      </c>
      <c r="L140" s="10">
        <f>(data1!$A135-Logit!$B140)*data1!H135</f>
        <v>0.26770402512331271</v>
      </c>
    </row>
    <row r="141" spans="1:12" x14ac:dyDescent="0.25">
      <c r="A141">
        <v>135</v>
      </c>
      <c r="B141">
        <f>1/(1+EXP(-($A$3+SUMPRODUCT($B$3:$H$3,data1!B136:H136))))</f>
        <v>0.24114351568647466</v>
      </c>
      <c r="C141">
        <f>(B141^data1!A136)*((1-B141)^(1-data1!A136))</f>
        <v>0.24114351568647466</v>
      </c>
      <c r="D141">
        <f t="shared" si="4"/>
        <v>-1.4223630219579531</v>
      </c>
      <c r="E141" s="10">
        <f>data1!$A136-Logit!$B141</f>
        <v>0.75885648431352537</v>
      </c>
      <c r="F141" s="10">
        <f>(data1!$A136-Logit!$B141)*data1!B136</f>
        <v>17.878655470345802</v>
      </c>
      <c r="G141" s="10">
        <f>(data1!$A136-Logit!$B141)*data1!C136</f>
        <v>8.3474213274487798</v>
      </c>
      <c r="H141" s="10">
        <f>(data1!$A136-Logit!$B141)*data1!D136</f>
        <v>1.5177129686270507</v>
      </c>
      <c r="I141" s="10">
        <f>(data1!$A136-Logit!$B141)*data1!E136</f>
        <v>3.0354259372541015</v>
      </c>
      <c r="J141" s="10">
        <f>(data1!$A136-Logit!$B141)*data1!F136</f>
        <v>34.148541794108638</v>
      </c>
      <c r="K141" s="10">
        <f>(data1!$A136-Logit!$B141)*data1!G136</f>
        <v>0</v>
      </c>
      <c r="L141" s="10">
        <f>(data1!$A136-Logit!$B141)*data1!H136</f>
        <v>0.75885648431352537</v>
      </c>
    </row>
    <row r="142" spans="1:12" x14ac:dyDescent="0.25">
      <c r="A142">
        <v>136</v>
      </c>
      <c r="B142">
        <f>1/(1+EXP(-($A$3+SUMPRODUCT($B$3:$H$3,data1!B137:H137))))</f>
        <v>0.33859205937300141</v>
      </c>
      <c r="C142">
        <f>(B142^data1!A137)*((1-B142)^(1-data1!A137))</f>
        <v>0.33859205937300141</v>
      </c>
      <c r="D142">
        <f t="shared" si="4"/>
        <v>-1.0829592609077603</v>
      </c>
      <c r="E142" s="10">
        <f>data1!$A137-Logit!$B142</f>
        <v>0.66140794062699859</v>
      </c>
      <c r="F142" s="10">
        <f>(data1!$A137-Logit!$B142)*data1!B137</f>
        <v>13.79035581438001</v>
      </c>
      <c r="G142" s="10">
        <f>(data1!$A137-Logit!$B142)*data1!C137</f>
        <v>7.9368952875239831</v>
      </c>
      <c r="H142" s="10">
        <f>(data1!$A137-Logit!$B142)*data1!D137</f>
        <v>2.6456317625079944</v>
      </c>
      <c r="I142" s="10">
        <f>(data1!$A137-Logit!$B142)*data1!E137</f>
        <v>10.582527050031977</v>
      </c>
      <c r="J142" s="10">
        <f>(data1!$A137-Logit!$B142)*data1!F137</f>
        <v>31.086173209468935</v>
      </c>
      <c r="K142" s="10">
        <f>(data1!$A137-Logit!$B142)*data1!G137</f>
        <v>0</v>
      </c>
      <c r="L142" s="10">
        <f>(data1!$A137-Logit!$B142)*data1!H137</f>
        <v>0.66140794062699859</v>
      </c>
    </row>
    <row r="143" spans="1:12" x14ac:dyDescent="0.25">
      <c r="A143">
        <v>137</v>
      </c>
      <c r="B143">
        <f>1/(1+EXP(-($A$3+SUMPRODUCT($B$3:$H$3,data1!B138:H138))))</f>
        <v>0.58182572687414147</v>
      </c>
      <c r="C143">
        <f>(B143^data1!A138)*((1-B143)^(1-data1!A138))</f>
        <v>0.58182572687414147</v>
      </c>
      <c r="D143">
        <f t="shared" si="4"/>
        <v>-0.54158431445189836</v>
      </c>
      <c r="E143" s="10">
        <f>data1!$A138-Logit!$B143</f>
        <v>0.41817427312585853</v>
      </c>
      <c r="F143" s="10">
        <f>(data1!$A138-Logit!$B143)*data1!B138</f>
        <v>10.935257082720385</v>
      </c>
      <c r="G143" s="10">
        <f>(data1!$A138-Logit!$B143)*data1!C138</f>
        <v>5.0180912775103028</v>
      </c>
      <c r="H143" s="10">
        <f>(data1!$A138-Logit!$B143)*data1!D138</f>
        <v>2.5090456387551514</v>
      </c>
      <c r="I143" s="10">
        <f>(data1!$A138-Logit!$B143)*data1!E138</f>
        <v>15.054273832530907</v>
      </c>
      <c r="J143" s="10">
        <f>(data1!$A138-Logit!$B143)*data1!F138</f>
        <v>16.308796651908484</v>
      </c>
      <c r="K143" s="10">
        <f>(data1!$A138-Logit!$B143)*data1!G138</f>
        <v>0</v>
      </c>
      <c r="L143" s="10">
        <f>(data1!$A138-Logit!$B143)*data1!H138</f>
        <v>0.83634854625171706</v>
      </c>
    </row>
    <row r="144" spans="1:12" x14ac:dyDescent="0.25">
      <c r="A144">
        <v>138</v>
      </c>
      <c r="B144">
        <f>1/(1+EXP(-($A$3+SUMPRODUCT($B$3:$H$3,data1!B139:H139))))</f>
        <v>0.77389971443746997</v>
      </c>
      <c r="C144">
        <f>(B144^data1!A139)*((1-B144)^(1-data1!A139))</f>
        <v>0.77389971443746997</v>
      </c>
      <c r="D144">
        <f t="shared" si="4"/>
        <v>-0.25631298169730227</v>
      </c>
      <c r="E144" s="10">
        <f>data1!$A139-Logit!$B144</f>
        <v>0.22610028556253003</v>
      </c>
      <c r="F144" s="10">
        <f>(data1!$A139-Logit!$B144)*data1!B139</f>
        <v>3.8437048545630104</v>
      </c>
      <c r="G144" s="10">
        <f>(data1!$A139-Logit!$B144)*data1!C139</f>
        <v>3.1654039978754205</v>
      </c>
      <c r="H144" s="10">
        <f>(data1!$A139-Logit!$B144)*data1!D139</f>
        <v>4.0698051401255402</v>
      </c>
      <c r="I144" s="10">
        <f>(data1!$A139-Logit!$B144)*data1!E139</f>
        <v>73.256492522259734</v>
      </c>
      <c r="J144" s="10">
        <f>(data1!$A139-Logit!$B144)*data1!F139</f>
        <v>8.1396102802510804</v>
      </c>
      <c r="K144" s="10">
        <f>(data1!$A139-Logit!$B144)*data1!G139</f>
        <v>0.22610028556253003</v>
      </c>
      <c r="L144" s="10">
        <f>(data1!$A139-Logit!$B144)*data1!H139</f>
        <v>0</v>
      </c>
    </row>
    <row r="145" spans="1:12" x14ac:dyDescent="0.25">
      <c r="A145">
        <v>139</v>
      </c>
      <c r="B145">
        <f>1/(1+EXP(-($A$3+SUMPRODUCT($B$3:$H$3,data1!B140:H140))))</f>
        <v>0.26865085634768415</v>
      </c>
      <c r="C145">
        <f>(B145^data1!A140)*((1-B145)^(1-data1!A140))</f>
        <v>0.26865085634768415</v>
      </c>
      <c r="D145">
        <f t="shared" si="4"/>
        <v>-1.3143426742163171</v>
      </c>
      <c r="E145" s="10">
        <f>data1!$A140-Logit!$B145</f>
        <v>0.73134914365231585</v>
      </c>
      <c r="F145" s="10">
        <f>(data1!$A140-Logit!$B145)*data1!B140</f>
        <v>15.153556544173989</v>
      </c>
      <c r="G145" s="10">
        <f>(data1!$A140-Logit!$B145)*data1!C140</f>
        <v>8.7761897238277911</v>
      </c>
      <c r="H145" s="10">
        <f>(data1!$A140-Logit!$B145)*data1!D140</f>
        <v>2.1940474309569478</v>
      </c>
      <c r="I145" s="10">
        <f>(data1!$A140-Logit!$B145)*data1!E140</f>
        <v>6.5821422928708424</v>
      </c>
      <c r="J145" s="10">
        <f>(data1!$A140-Logit!$B145)*data1!F140</f>
        <v>24.134521740526424</v>
      </c>
      <c r="K145" s="10">
        <f>(data1!$A140-Logit!$B145)*data1!G140</f>
        <v>0.73134914365231585</v>
      </c>
      <c r="L145" s="10">
        <f>(data1!$A140-Logit!$B145)*data1!H140</f>
        <v>1.4626982873046317</v>
      </c>
    </row>
    <row r="146" spans="1:12" x14ac:dyDescent="0.25">
      <c r="A146">
        <v>140</v>
      </c>
      <c r="B146">
        <f>1/(1+EXP(-($A$3+SUMPRODUCT($B$3:$H$3,data1!B141:H141))))</f>
        <v>0.78884045353995491</v>
      </c>
      <c r="C146">
        <f>(B146^data1!A141)*((1-B146)^(1-data1!A141))</f>
        <v>0.78884045353995491</v>
      </c>
      <c r="D146">
        <f t="shared" si="4"/>
        <v>-0.23719119209500167</v>
      </c>
      <c r="E146" s="10">
        <f>data1!$A141-Logit!$B146</f>
        <v>0.21115954646004509</v>
      </c>
      <c r="F146" s="10">
        <f>(data1!$A141-Logit!$B146)*data1!B141</f>
        <v>3.589731219299753</v>
      </c>
      <c r="G146" s="10">
        <f>(data1!$A141-Logit!$B146)*data1!C141</f>
        <v>2.5339145575205411</v>
      </c>
      <c r="H146" s="10">
        <f>(data1!$A141-Logit!$B146)*data1!D141</f>
        <v>4.645510022120992</v>
      </c>
      <c r="I146" s="10">
        <f>(data1!$A141-Logit!$B146)*data1!E141</f>
        <v>102.20122048666182</v>
      </c>
      <c r="J146" s="10">
        <f>(data1!$A141-Logit!$B146)*data1!F141</f>
        <v>10.557977323002255</v>
      </c>
      <c r="K146" s="10">
        <f>(data1!$A141-Logit!$B146)*data1!G141</f>
        <v>0</v>
      </c>
      <c r="L146" s="10">
        <f>(data1!$A141-Logit!$B146)*data1!H141</f>
        <v>0</v>
      </c>
    </row>
    <row r="147" spans="1:12" x14ac:dyDescent="0.25">
      <c r="A147">
        <v>141</v>
      </c>
      <c r="B147">
        <f>1/(1+EXP(-($A$3+SUMPRODUCT($B$3:$H$3,data1!B142:H142))))</f>
        <v>0.72937235242808174</v>
      </c>
      <c r="C147">
        <f>(B147^data1!A142)*((1-B147)^(1-data1!A142))</f>
        <v>0.72937235242808174</v>
      </c>
      <c r="D147">
        <f t="shared" si="4"/>
        <v>-0.31557090586655878</v>
      </c>
      <c r="E147" s="10">
        <f>data1!$A142-Logit!$B147</f>
        <v>0.27062764757191826</v>
      </c>
      <c r="F147" s="10">
        <f>(data1!$A142-Logit!$B147)*data1!B142</f>
        <v>4.3300418449694273</v>
      </c>
      <c r="G147" s="10">
        <f>(data1!$A142-Logit!$B147)*data1!C142</f>
        <v>3.2475317708630191</v>
      </c>
      <c r="H147" s="10">
        <f>(data1!$A142-Logit!$B147)*data1!D142</f>
        <v>8.9307123698733033</v>
      </c>
      <c r="I147" s="10">
        <f>(data1!$A142-Logit!$B147)*data1!E142</f>
        <v>294.71350820581898</v>
      </c>
      <c r="J147" s="10">
        <f>(data1!$A142-Logit!$B147)*data1!F142</f>
        <v>15.696403559171259</v>
      </c>
      <c r="K147" s="10">
        <f>(data1!$A142-Logit!$B147)*data1!G142</f>
        <v>0</v>
      </c>
      <c r="L147" s="10">
        <f>(data1!$A142-Logit!$B147)*data1!H142</f>
        <v>0</v>
      </c>
    </row>
    <row r="148" spans="1:12" x14ac:dyDescent="0.25">
      <c r="A148">
        <v>142</v>
      </c>
      <c r="B148">
        <f>1/(1+EXP(-($A$3+SUMPRODUCT($B$3:$H$3,data1!B143:H143))))</f>
        <v>0.93976896041864877</v>
      </c>
      <c r="C148">
        <f>(B148^data1!A143)*((1-B148)^(1-data1!A143))</f>
        <v>0.93976896041864877</v>
      </c>
      <c r="D148">
        <f t="shared" si="4"/>
        <v>-6.2121220717282072E-2</v>
      </c>
      <c r="E148" s="10">
        <f>data1!$A143-Logit!$B148</f>
        <v>6.0231039581351231E-2</v>
      </c>
      <c r="F148" s="10">
        <f>(data1!$A143-Logit!$B148)*data1!B143</f>
        <v>1.1745082587577178</v>
      </c>
      <c r="G148" s="10">
        <f>(data1!$A143-Logit!$B148)*data1!C143</f>
        <v>1.0239276728829709</v>
      </c>
      <c r="H148" s="10">
        <f>(data1!$A143-Logit!$B148)*data1!D143</f>
        <v>1.6864691082778345</v>
      </c>
      <c r="I148" s="10">
        <f>(data1!$A143-Logit!$B148)*data1!E143</f>
        <v>47.221135031779369</v>
      </c>
      <c r="J148" s="10">
        <f>(data1!$A143-Logit!$B148)*data1!F143</f>
        <v>2.9513209394862105</v>
      </c>
      <c r="K148" s="10">
        <f>(data1!$A143-Logit!$B148)*data1!G143</f>
        <v>0</v>
      </c>
      <c r="L148" s="10">
        <f>(data1!$A143-Logit!$B148)*data1!H143</f>
        <v>0</v>
      </c>
    </row>
    <row r="149" spans="1:12" x14ac:dyDescent="0.25">
      <c r="A149">
        <v>143</v>
      </c>
      <c r="B149">
        <f>1/(1+EXP(-($A$3+SUMPRODUCT($B$3:$H$3,data1!B144:H144))))</f>
        <v>0.94497642097805334</v>
      </c>
      <c r="C149">
        <f>(B149^data1!A144)*((1-B149)^(1-data1!A144))</f>
        <v>0.94497642097805334</v>
      </c>
      <c r="D149">
        <f t="shared" si="4"/>
        <v>-5.6595303145659609E-2</v>
      </c>
      <c r="E149" s="10">
        <f>data1!$A144-Logit!$B149</f>
        <v>5.5023579021946656E-2</v>
      </c>
      <c r="F149" s="10">
        <f>(data1!$A144-Logit!$B149)*data1!B144</f>
        <v>0.66028315816165817</v>
      </c>
      <c r="G149" s="10">
        <f>(data1!$A144-Logit!$B149)*data1!C144</f>
        <v>0.77033010630725318</v>
      </c>
      <c r="H149" s="10">
        <f>(data1!$A144-Logit!$B149)*data1!D144</f>
        <v>1.2655423175047731</v>
      </c>
      <c r="I149" s="10">
        <f>(data1!$A144-Logit!$B149)*data1!E144</f>
        <v>29.10747330260978</v>
      </c>
      <c r="J149" s="10">
        <f>(data1!$A144-Logit!$B149)*data1!F144</f>
        <v>2.2559667398998129</v>
      </c>
      <c r="K149" s="10">
        <f>(data1!$A144-Logit!$B149)*data1!G144</f>
        <v>0</v>
      </c>
      <c r="L149" s="10">
        <f>(data1!$A144-Logit!$B149)*data1!H144</f>
        <v>0.11004715804389331</v>
      </c>
    </row>
    <row r="150" spans="1:12" x14ac:dyDescent="0.25">
      <c r="A150">
        <v>144</v>
      </c>
      <c r="B150">
        <f>1/(1+EXP(-($A$3+SUMPRODUCT($B$3:$H$3,data1!B145:H145))))</f>
        <v>0.83429668244941391</v>
      </c>
      <c r="C150">
        <f>(B150^data1!A145)*((1-B150)^(1-data1!A145))</f>
        <v>0.83429668244941391</v>
      </c>
      <c r="D150">
        <f t="shared" si="4"/>
        <v>-0.1811662055300379</v>
      </c>
      <c r="E150" s="10">
        <f>data1!$A145-Logit!$B150</f>
        <v>0.16570331755058609</v>
      </c>
      <c r="F150" s="10">
        <f>(data1!$A145-Logit!$B150)*data1!B145</f>
        <v>2.275423318247757</v>
      </c>
      <c r="G150" s="10">
        <f>(data1!$A145-Logit!$B150)*data1!C145</f>
        <v>1.9884398106070331</v>
      </c>
      <c r="H150" s="10">
        <f>(data1!$A145-Logit!$B150)*data1!D145</f>
        <v>4.4739895738658246</v>
      </c>
      <c r="I150" s="10">
        <f>(data1!$A145-Logit!$B150)*data1!E145</f>
        <v>120.79771849437726</v>
      </c>
      <c r="J150" s="10">
        <f>(data1!$A145-Logit!$B150)*data1!F145</f>
        <v>8.4508691950798909</v>
      </c>
      <c r="K150" s="10">
        <f>(data1!$A145-Logit!$B150)*data1!G145</f>
        <v>0</v>
      </c>
      <c r="L150" s="10">
        <f>(data1!$A145-Logit!$B150)*data1!H145</f>
        <v>0.16570331755058609</v>
      </c>
    </row>
    <row r="151" spans="1:12" x14ac:dyDescent="0.25">
      <c r="A151">
        <v>145</v>
      </c>
      <c r="B151">
        <f>1/(1+EXP(-($A$3+SUMPRODUCT($B$3:$H$3,data1!B146:H146))))</f>
        <v>0.27949313483909871</v>
      </c>
      <c r="C151">
        <f>(B151^data1!A146)*((1-B151)^(1-data1!A146))</f>
        <v>0.27949313483909871</v>
      </c>
      <c r="D151">
        <f t="shared" si="4"/>
        <v>-1.2747775489816691</v>
      </c>
      <c r="E151" s="10">
        <f>data1!$A146-Logit!$B151</f>
        <v>0.72050686516090123</v>
      </c>
      <c r="F151" s="10">
        <f>(data1!$A146-Logit!$B151)*data1!B146</f>
        <v>19.597780410790715</v>
      </c>
      <c r="G151" s="10">
        <f>(data1!$A146-Logit!$B151)*data1!C146</f>
        <v>6.4845617864481113</v>
      </c>
      <c r="H151" s="10">
        <f>(data1!$A146-Logit!$B151)*data1!D146</f>
        <v>7.9255755167699133</v>
      </c>
      <c r="I151" s="10">
        <f>(data1!$A146-Logit!$B151)*data1!E146</f>
        <v>87.181330684469046</v>
      </c>
      <c r="J151" s="10">
        <f>(data1!$A146-Logit!$B151)*data1!F146</f>
        <v>38.186863853527768</v>
      </c>
      <c r="K151" s="10">
        <f>(data1!$A146-Logit!$B151)*data1!G146</f>
        <v>0</v>
      </c>
      <c r="L151" s="10">
        <f>(data1!$A146-Logit!$B151)*data1!H146</f>
        <v>0</v>
      </c>
    </row>
    <row r="152" spans="1:12" x14ac:dyDescent="0.25">
      <c r="A152">
        <v>146</v>
      </c>
      <c r="B152">
        <f>1/(1+EXP(-($A$3+SUMPRODUCT($B$3:$H$3,data1!B147:H147))))</f>
        <v>0.40028046151812302</v>
      </c>
      <c r="C152">
        <f>(B152^data1!A147)*((1-B152)^(1-data1!A147))</f>
        <v>0.40028046151812302</v>
      </c>
      <c r="D152">
        <f t="shared" si="4"/>
        <v>-0.91558982377233056</v>
      </c>
      <c r="E152" s="10">
        <f>data1!$A147-Logit!$B152</f>
        <v>0.59971953848187698</v>
      </c>
      <c r="F152" s="10">
        <f>(data1!$A147-Logit!$B152)*data1!B147</f>
        <v>3.1875093813474038</v>
      </c>
      <c r="G152" s="10">
        <f>(data1!$A147-Logit!$B152)*data1!C147</f>
        <v>7.1966344617825238</v>
      </c>
      <c r="H152" s="10">
        <f>(data1!$A147-Logit!$B152)*data1!D147</f>
        <v>3.5983172308912619</v>
      </c>
      <c r="I152" s="10">
        <f>(data1!$A147-Logit!$B152)*data1!E147</f>
        <v>21.589903385347572</v>
      </c>
      <c r="J152" s="10">
        <f>(data1!$A147-Logit!$B152)*data1!F147</f>
        <v>21.589903385347572</v>
      </c>
      <c r="K152" s="10">
        <f>(data1!$A147-Logit!$B152)*data1!G147</f>
        <v>0.59971953848187698</v>
      </c>
      <c r="L152" s="10">
        <f>(data1!$A147-Logit!$B152)*data1!H147</f>
        <v>1.199439076963754</v>
      </c>
    </row>
    <row r="153" spans="1:12" x14ac:dyDescent="0.25">
      <c r="A153">
        <v>147</v>
      </c>
      <c r="B153">
        <f>1/(1+EXP(-($A$3+SUMPRODUCT($B$3:$H$3,data1!B148:H148))))</f>
        <v>0.66640804096901829</v>
      </c>
      <c r="C153">
        <f>(B153^data1!A148)*((1-B153)^(1-data1!A148))</f>
        <v>0.66640804096901829</v>
      </c>
      <c r="D153">
        <f t="shared" si="4"/>
        <v>-0.40585312192226164</v>
      </c>
      <c r="E153" s="10">
        <f>data1!$A148-Logit!$B153</f>
        <v>0.33359195903098171</v>
      </c>
      <c r="F153" s="10">
        <f>(data1!$A148-Logit!$B153)*data1!B148</f>
        <v>5.3374713444957074</v>
      </c>
      <c r="G153" s="10">
        <f>(data1!$A148-Logit!$B153)*data1!C148</f>
        <v>4.0031035083717805</v>
      </c>
      <c r="H153" s="10">
        <f>(data1!$A148-Logit!$B153)*data1!D148</f>
        <v>3.6695115493407986</v>
      </c>
      <c r="I153" s="10">
        <f>(data1!$A148-Logit!$B153)*data1!E148</f>
        <v>40.364627042748786</v>
      </c>
      <c r="J153" s="10">
        <f>(data1!$A148-Logit!$B153)*data1!F148</f>
        <v>15.345230115425158</v>
      </c>
      <c r="K153" s="10">
        <f>(data1!$A148-Logit!$B153)*data1!G148</f>
        <v>0</v>
      </c>
      <c r="L153" s="10">
        <f>(data1!$A148-Logit!$B153)*data1!H148</f>
        <v>0.66718391806196342</v>
      </c>
    </row>
    <row r="154" spans="1:12" x14ac:dyDescent="0.25">
      <c r="A154">
        <v>148</v>
      </c>
      <c r="B154">
        <f>1/(1+EXP(-($A$3+SUMPRODUCT($B$3:$H$3,data1!B149:H149))))</f>
        <v>0.84552111872272262</v>
      </c>
      <c r="C154">
        <f>(B154^data1!A149)*((1-B154)^(1-data1!A149))</f>
        <v>0.84552111872272262</v>
      </c>
      <c r="D154">
        <f t="shared" si="4"/>
        <v>-0.16780213316393083</v>
      </c>
      <c r="E154" s="10">
        <f>data1!$A149-Logit!$B154</f>
        <v>0.15447888127727738</v>
      </c>
      <c r="F154" s="10">
        <f>(data1!$A149-Logit!$B154)*data1!B149</f>
        <v>4.3056326870827988</v>
      </c>
      <c r="G154" s="10">
        <f>(data1!$A149-Logit!$B154)*data1!C149</f>
        <v>1.8537465753273286</v>
      </c>
      <c r="H154" s="10">
        <f>(data1!$A149-Logit!$B154)*data1!D149</f>
        <v>2.1627043378818831</v>
      </c>
      <c r="I154" s="10">
        <f>(data1!$A149-Logit!$B154)*data1!E149</f>
        <v>30.277860730346365</v>
      </c>
      <c r="J154" s="10">
        <f>(data1!$A149-Logit!$B154)*data1!F149</f>
        <v>5.5612397259819861</v>
      </c>
      <c r="K154" s="10">
        <f>(data1!$A149-Logit!$B154)*data1!G149</f>
        <v>0</v>
      </c>
      <c r="L154" s="10">
        <f>(data1!$A149-Logit!$B154)*data1!H149</f>
        <v>0.30895776255455476</v>
      </c>
    </row>
    <row r="155" spans="1:12" x14ac:dyDescent="0.25">
      <c r="A155">
        <v>149</v>
      </c>
      <c r="B155">
        <f>1/(1+EXP(-($A$3+SUMPRODUCT($B$3:$H$3,data1!B150:H150))))</f>
        <v>0.65725387326241147</v>
      </c>
      <c r="C155">
        <f>(B155^data1!A150)*((1-B155)^(1-data1!A150))</f>
        <v>0.65725387326241147</v>
      </c>
      <c r="D155">
        <f t="shared" si="4"/>
        <v>-0.41968492225537402</v>
      </c>
      <c r="E155" s="10">
        <f>data1!$A150-Logit!$B155</f>
        <v>0.34274612673758853</v>
      </c>
      <c r="F155" s="10">
        <f>(data1!$A150-Logit!$B155)*data1!B150</f>
        <v>13.709848991921678</v>
      </c>
      <c r="G155" s="10">
        <f>(data1!$A150-Logit!$B155)*data1!C150</f>
        <v>4.7984457743262396</v>
      </c>
      <c r="H155" s="10">
        <f>(data1!$A150-Logit!$B155)*data1!D150</f>
        <v>5.8266841545390049</v>
      </c>
      <c r="I155" s="10">
        <f>(data1!$A150-Logit!$B155)*data1!E150</f>
        <v>99.053630627163088</v>
      </c>
      <c r="J155" s="10">
        <f>(data1!$A150-Logit!$B155)*data1!F150</f>
        <v>18.165544717092192</v>
      </c>
      <c r="K155" s="10">
        <f>(data1!$A150-Logit!$B155)*data1!G150</f>
        <v>0</v>
      </c>
      <c r="L155" s="10">
        <f>(data1!$A150-Logit!$B155)*data1!H150</f>
        <v>0.34274612673758853</v>
      </c>
    </row>
    <row r="156" spans="1:12" x14ac:dyDescent="0.25">
      <c r="A156">
        <v>150</v>
      </c>
      <c r="B156">
        <f>1/(1+EXP(-($A$3+SUMPRODUCT($B$3:$H$3,data1!B151:H151))))</f>
        <v>0.94646409749413363</v>
      </c>
      <c r="C156">
        <f>(B156^data1!A151)*((1-B156)^(1-data1!A151))</f>
        <v>0.94646409749413363</v>
      </c>
      <c r="D156">
        <f t="shared" si="4"/>
        <v>-5.5022240912588366E-2</v>
      </c>
      <c r="E156" s="10">
        <f>data1!$A151-Logit!$B156</f>
        <v>5.3535902505866373E-2</v>
      </c>
      <c r="F156" s="10">
        <f>(data1!$A151-Logit!$B156)*data1!B151</f>
        <v>0.85122266743029928</v>
      </c>
      <c r="G156" s="10">
        <f>(data1!$A151-Logit!$B156)*data1!C151</f>
        <v>0.85657444009386197</v>
      </c>
      <c r="H156" s="10">
        <f>(data1!$A151-Logit!$B156)*data1!D151</f>
        <v>0.91011034259972834</v>
      </c>
      <c r="I156" s="10">
        <f>(data1!$A151-Logit!$B156)*data1!E151</f>
        <v>15.471875824195381</v>
      </c>
      <c r="J156" s="10">
        <f>(data1!$A151-Logit!$B156)*data1!F151</f>
        <v>2.1414361002346549</v>
      </c>
      <c r="K156" s="10">
        <f>(data1!$A151-Logit!$B156)*data1!G151</f>
        <v>0</v>
      </c>
      <c r="L156" s="10">
        <f>(data1!$A151-Logit!$B156)*data1!H151</f>
        <v>0.16060770751759912</v>
      </c>
    </row>
    <row r="157" spans="1:12" x14ac:dyDescent="0.25">
      <c r="A157">
        <v>151</v>
      </c>
      <c r="B157">
        <f>1/(1+EXP(-($A$3+SUMPRODUCT($B$3:$H$3,data1!B152:H152))))</f>
        <v>0.9076699117854975</v>
      </c>
      <c r="C157">
        <f>(B157^data1!A152)*((1-B157)^(1-data1!A152))</f>
        <v>0.9076699117854975</v>
      </c>
      <c r="D157">
        <f t="shared" si="4"/>
        <v>-9.6874499750967694E-2</v>
      </c>
      <c r="E157" s="10">
        <f>data1!$A152-Logit!$B157</f>
        <v>9.2330088214502504E-2</v>
      </c>
      <c r="F157" s="10">
        <f>(data1!$A152-Logit!$B157)*data1!B152</f>
        <v>2.5390746082081406</v>
      </c>
      <c r="G157" s="10">
        <f>(data1!$A152-Logit!$B157)*data1!C152</f>
        <v>1.5696114996465425</v>
      </c>
      <c r="H157" s="10">
        <f>(data1!$A152-Logit!$B157)*data1!D152</f>
        <v>1.2926212350030351</v>
      </c>
      <c r="I157" s="10">
        <f>(data1!$A152-Logit!$B157)*data1!E152</f>
        <v>18.096697290042492</v>
      </c>
      <c r="J157" s="10">
        <f>(data1!$A152-Logit!$B157)*data1!F152</f>
        <v>3.8778637050091049</v>
      </c>
      <c r="K157" s="10">
        <f>(data1!$A152-Logit!$B157)*data1!G152</f>
        <v>0</v>
      </c>
      <c r="L157" s="10">
        <f>(data1!$A152-Logit!$B157)*data1!H152</f>
        <v>0.18466017642900501</v>
      </c>
    </row>
    <row r="158" spans="1:12" x14ac:dyDescent="0.25">
      <c r="A158">
        <v>152</v>
      </c>
      <c r="B158">
        <f>1/(1+EXP(-($A$3+SUMPRODUCT($B$3:$H$3,data1!B153:H153))))</f>
        <v>0.72603184174393498</v>
      </c>
      <c r="C158">
        <f>(B158^data1!A153)*((1-B158)^(1-data1!A153))</f>
        <v>0.72603184174393498</v>
      </c>
      <c r="D158">
        <f t="shared" si="4"/>
        <v>-0.32016140596769982</v>
      </c>
      <c r="E158" s="10">
        <f>data1!$A153-Logit!$B158</f>
        <v>0.27396815825606502</v>
      </c>
      <c r="F158" s="10">
        <f>(data1!$A153-Logit!$B158)*data1!B153</f>
        <v>4.6629517653034842</v>
      </c>
      <c r="G158" s="10">
        <f>(data1!$A153-Logit!$B158)*data1!C153</f>
        <v>4.1095223738409752</v>
      </c>
      <c r="H158" s="10">
        <f>(data1!$A153-Logit!$B158)*data1!D153</f>
        <v>3.0136497408167151</v>
      </c>
      <c r="I158" s="10">
        <f>(data1!$A153-Logit!$B158)*data1!E153</f>
        <v>33.150147148983869</v>
      </c>
      <c r="J158" s="10">
        <f>(data1!$A153-Logit!$B158)*data1!F153</f>
        <v>9.0409492224501449</v>
      </c>
      <c r="K158" s="10">
        <f>(data1!$A153-Logit!$B158)*data1!G153</f>
        <v>0.27396815825606502</v>
      </c>
      <c r="L158" s="10">
        <f>(data1!$A153-Logit!$B158)*data1!H153</f>
        <v>0.27396815825606502</v>
      </c>
    </row>
    <row r="159" spans="1:12" x14ac:dyDescent="0.25">
      <c r="A159">
        <v>153</v>
      </c>
      <c r="B159">
        <f>1/(1+EXP(-($A$3+SUMPRODUCT($B$3:$H$3,data1!B154:H154))))</f>
        <v>0.57035264357709781</v>
      </c>
      <c r="C159">
        <f>(B159^data1!A154)*((1-B159)^(1-data1!A154))</f>
        <v>0.57035264357709781</v>
      </c>
      <c r="D159">
        <f t="shared" si="4"/>
        <v>-0.5615004365104721</v>
      </c>
      <c r="E159" s="10">
        <f>data1!$A154-Logit!$B159</f>
        <v>0.42964735642290219</v>
      </c>
      <c r="F159" s="10">
        <f>(data1!$A154-Logit!$B159)*data1!B154</f>
        <v>9.6219265201743056</v>
      </c>
      <c r="G159" s="10">
        <f>(data1!$A154-Logit!$B159)*data1!C154</f>
        <v>5.1557682770748263</v>
      </c>
      <c r="H159" s="10">
        <f>(data1!$A154-Logit!$B159)*data1!D154</f>
        <v>3.0075314949603156</v>
      </c>
      <c r="I159" s="10">
        <f>(data1!$A154-Logit!$B159)*data1!E154</f>
        <v>21.052720464722206</v>
      </c>
      <c r="J159" s="10">
        <f>(data1!$A154-Logit!$B159)*data1!F154</f>
        <v>18.474836326184793</v>
      </c>
      <c r="K159" s="10">
        <f>(data1!$A154-Logit!$B159)*data1!G154</f>
        <v>0</v>
      </c>
      <c r="L159" s="10">
        <f>(data1!$A154-Logit!$B159)*data1!H154</f>
        <v>1.2889420692687066</v>
      </c>
    </row>
    <row r="160" spans="1:12" x14ac:dyDescent="0.25">
      <c r="A160">
        <v>154</v>
      </c>
      <c r="B160">
        <f>1/(1+EXP(-($A$3+SUMPRODUCT($B$3:$H$3,data1!B155:H155))))</f>
        <v>0.73110429651035369</v>
      </c>
      <c r="C160">
        <f>(B160^data1!A155)*((1-B160)^(1-data1!A155))</f>
        <v>0.73110429651035369</v>
      </c>
      <c r="D160">
        <f t="shared" si="4"/>
        <v>-0.31319915292492817</v>
      </c>
      <c r="E160" s="10">
        <f>data1!$A155-Logit!$B160</f>
        <v>0.26889570348964631</v>
      </c>
      <c r="F160" s="10">
        <f>(data1!$A155-Logit!$B160)*data1!B155</f>
        <v>2.9847424113106373</v>
      </c>
      <c r="G160" s="10">
        <f>(data1!$A155-Logit!$B160)*data1!C155</f>
        <v>4.302331255834341</v>
      </c>
      <c r="H160" s="10">
        <f>(data1!$A155-Logit!$B160)*data1!D155</f>
        <v>2.1511656279171705</v>
      </c>
      <c r="I160" s="10">
        <f>(data1!$A155-Logit!$B160)*data1!E155</f>
        <v>17.209325023337364</v>
      </c>
      <c r="J160" s="10">
        <f>(data1!$A155-Logit!$B160)*data1!F155</f>
        <v>8.3357668081790361</v>
      </c>
      <c r="K160" s="10">
        <f>(data1!$A155-Logit!$B160)*data1!G155</f>
        <v>0.26889570348964631</v>
      </c>
      <c r="L160" s="10">
        <f>(data1!$A155-Logit!$B160)*data1!H155</f>
        <v>0</v>
      </c>
    </row>
    <row r="161" spans="1:12" x14ac:dyDescent="0.25">
      <c r="A161">
        <v>155</v>
      </c>
      <c r="B161">
        <f>1/(1+EXP(-($A$3+SUMPRODUCT($B$3:$H$3,data1!B156:H156))))</f>
        <v>0.61582666370633732</v>
      </c>
      <c r="C161">
        <f>(B161^data1!A156)*((1-B161)^(1-data1!A156))</f>
        <v>0.61582666370633732</v>
      </c>
      <c r="D161">
        <f t="shared" si="4"/>
        <v>-0.48478974513335099</v>
      </c>
      <c r="E161" s="10">
        <f>data1!$A156-Logit!$B161</f>
        <v>0.38417333629366268</v>
      </c>
      <c r="F161" s="10">
        <f>(data1!$A156-Logit!$B161)*data1!B156</f>
        <v>12.562472786418711</v>
      </c>
      <c r="G161" s="10">
        <f>(data1!$A156-Logit!$B161)*data1!C156</f>
        <v>6.5309467169922657</v>
      </c>
      <c r="H161" s="10">
        <f>(data1!$A156-Logit!$B161)*data1!D156</f>
        <v>2.3050400177619759</v>
      </c>
      <c r="I161" s="10">
        <f>(data1!$A156-Logit!$B161)*data1!E156</f>
        <v>13.830240106571857</v>
      </c>
      <c r="J161" s="10">
        <f>(data1!$A156-Logit!$B161)*data1!F156</f>
        <v>18.056146805802147</v>
      </c>
      <c r="K161" s="10">
        <f>(data1!$A156-Logit!$B161)*data1!G156</f>
        <v>0</v>
      </c>
      <c r="L161" s="10">
        <f>(data1!$A156-Logit!$B161)*data1!H156</f>
        <v>0</v>
      </c>
    </row>
    <row r="162" spans="1:12" x14ac:dyDescent="0.25">
      <c r="A162">
        <v>156</v>
      </c>
      <c r="B162">
        <f>1/(1+EXP(-($A$3+SUMPRODUCT($B$3:$H$3,data1!B157:H157))))</f>
        <v>0.57045299054634535</v>
      </c>
      <c r="C162">
        <f>(B162^data1!A157)*((1-B162)^(1-data1!A157))</f>
        <v>0.57045299054634535</v>
      </c>
      <c r="D162">
        <f t="shared" si="4"/>
        <v>-0.56132451351972801</v>
      </c>
      <c r="E162" s="10">
        <f>data1!$A157-Logit!$B162</f>
        <v>0.42954700945365465</v>
      </c>
      <c r="F162" s="10">
        <f>(data1!$A157-Logit!$B162)*data1!B157</f>
        <v>11.94139014917522</v>
      </c>
      <c r="G162" s="10">
        <f>(data1!$A157-Logit!$B162)*data1!C157</f>
        <v>7.3022991607121295</v>
      </c>
      <c r="H162" s="10">
        <f>(data1!$A157-Logit!$B162)*data1!D157</f>
        <v>3.4363760756292372</v>
      </c>
      <c r="I162" s="10">
        <f>(data1!$A157-Logit!$B162)*data1!E157</f>
        <v>27.491008605033898</v>
      </c>
      <c r="J162" s="10">
        <f>(data1!$A157-Logit!$B162)*data1!F157</f>
        <v>23.19553851049735</v>
      </c>
      <c r="K162" s="10">
        <f>(data1!$A157-Logit!$B162)*data1!G157</f>
        <v>0</v>
      </c>
      <c r="L162" s="10">
        <f>(data1!$A157-Logit!$B162)*data1!H157</f>
        <v>0</v>
      </c>
    </row>
    <row r="163" spans="1:12" x14ac:dyDescent="0.25">
      <c r="A163">
        <v>157</v>
      </c>
      <c r="B163">
        <f>1/(1+EXP(-($A$3+SUMPRODUCT($B$3:$H$3,data1!B158:H158))))</f>
        <v>0.410408592649047</v>
      </c>
      <c r="C163">
        <f>(B163^data1!A158)*((1-B163)^(1-data1!A158))</f>
        <v>0.410408592649047</v>
      </c>
      <c r="D163">
        <f t="shared" si="4"/>
        <v>-0.89060204809074539</v>
      </c>
      <c r="E163" s="10">
        <f>data1!$A158-Logit!$B163</f>
        <v>0.58959140735095295</v>
      </c>
      <c r="F163" s="10">
        <f>(data1!$A158-Logit!$B163)*data1!B158</f>
        <v>1.2970976100473668</v>
      </c>
      <c r="G163" s="10">
        <f>(data1!$A158-Logit!$B163)*data1!C158</f>
        <v>7.0750968882114353</v>
      </c>
      <c r="H163" s="10">
        <f>(data1!$A158-Logit!$B163)*data1!D158</f>
        <v>2.3583656294038118</v>
      </c>
      <c r="I163" s="10">
        <f>(data1!$A158-Logit!$B163)*data1!E158</f>
        <v>9.4334625176152471</v>
      </c>
      <c r="J163" s="10">
        <f>(data1!$A158-Logit!$B163)*data1!F158</f>
        <v>19.456516442581446</v>
      </c>
      <c r="K163" s="10">
        <f>(data1!$A158-Logit!$B163)*data1!G158</f>
        <v>0.58959140735095295</v>
      </c>
      <c r="L163" s="10">
        <f>(data1!$A158-Logit!$B163)*data1!H158</f>
        <v>1.7687742220528588</v>
      </c>
    </row>
    <row r="164" spans="1:12" x14ac:dyDescent="0.25">
      <c r="A164">
        <v>158</v>
      </c>
      <c r="B164">
        <f>1/(1+EXP(-($A$3+SUMPRODUCT($B$3:$H$3,data1!B159:H159))))</f>
        <v>0.94948317494348855</v>
      </c>
      <c r="C164">
        <f>(B164^data1!A159)*((1-B164)^(1-data1!A159))</f>
        <v>0.94948317494348855</v>
      </c>
      <c r="D164">
        <f t="shared" si="4"/>
        <v>-5.1837468798867019E-2</v>
      </c>
      <c r="E164" s="10">
        <f>data1!$A159-Logit!$B164</f>
        <v>5.051682505651145E-2</v>
      </c>
      <c r="F164" s="10">
        <f>(data1!$A159-Logit!$B164)*data1!B159</f>
        <v>0.99623983567266217</v>
      </c>
      <c r="G164" s="10">
        <f>(data1!$A159-Logit!$B164)*data1!C159</f>
        <v>0.80826920090418319</v>
      </c>
      <c r="H164" s="10">
        <f>(data1!$A159-Logit!$B164)*data1!D159</f>
        <v>1.2629206264127864</v>
      </c>
      <c r="I164" s="10">
        <f>(data1!$A159-Logit!$B164)*data1!E159</f>
        <v>31.573015660319655</v>
      </c>
      <c r="J164" s="10">
        <f>(data1!$A159-Logit!$B164)*data1!F159</f>
        <v>2.1722234774299922</v>
      </c>
      <c r="K164" s="10">
        <f>(data1!$A159-Logit!$B164)*data1!G159</f>
        <v>0</v>
      </c>
      <c r="L164" s="10">
        <f>(data1!$A159-Logit!$B164)*data1!H159</f>
        <v>0</v>
      </c>
    </row>
    <row r="165" spans="1:12" x14ac:dyDescent="0.25">
      <c r="A165">
        <v>159</v>
      </c>
      <c r="B165">
        <f>1/(1+EXP(-($A$3+SUMPRODUCT($B$3:$H$3,data1!B160:H160))))</f>
        <v>0.90223514275223471</v>
      </c>
      <c r="C165">
        <f>(B165^data1!A160)*((1-B165)^(1-data1!A160))</f>
        <v>0.90223514275223471</v>
      </c>
      <c r="D165">
        <f t="shared" si="4"/>
        <v>-0.10288010248067765</v>
      </c>
      <c r="E165" s="10">
        <f>data1!$A160-Logit!$B165</f>
        <v>9.7764857247765291E-2</v>
      </c>
      <c r="F165" s="10">
        <f>(data1!$A160-Logit!$B165)*data1!B160</f>
        <v>0.97764736041181899</v>
      </c>
      <c r="G165" s="10">
        <f>(data1!$A160-Logit!$B165)*data1!C160</f>
        <v>1.2709431442209489</v>
      </c>
      <c r="H165" s="10">
        <f>(data1!$A160-Logit!$B165)*data1!D160</f>
        <v>2.346356573946367</v>
      </c>
      <c r="I165" s="10">
        <f>(data1!$A160-Logit!$B165)*data1!E160</f>
        <v>56.312557774712808</v>
      </c>
      <c r="J165" s="10">
        <f>(data1!$A160-Logit!$B165)*data1!F160</f>
        <v>4.4971834333972032</v>
      </c>
      <c r="K165" s="10">
        <f>(data1!$A160-Logit!$B165)*data1!G160</f>
        <v>0</v>
      </c>
      <c r="L165" s="10">
        <f>(data1!$A160-Logit!$B165)*data1!H160</f>
        <v>9.7764857247765291E-2</v>
      </c>
    </row>
    <row r="166" spans="1:12" x14ac:dyDescent="0.25">
      <c r="A166">
        <v>160</v>
      </c>
      <c r="B166">
        <f>1/(1+EXP(-($A$3+SUMPRODUCT($B$3:$H$3,data1!B161:H161))))</f>
        <v>0.85571517638738881</v>
      </c>
      <c r="C166">
        <f>(B166^data1!A161)*((1-B166)^(1-data1!A161))</f>
        <v>0.85571517638738881</v>
      </c>
      <c r="D166">
        <f t="shared" si="4"/>
        <v>-0.15581769607512111</v>
      </c>
      <c r="E166" s="10">
        <f>data1!$A161-Logit!$B166</f>
        <v>0.14428482361261119</v>
      </c>
      <c r="F166" s="10">
        <f>(data1!$A161-Logit!$B166)*data1!B161</f>
        <v>1.904555103342215</v>
      </c>
      <c r="G166" s="10">
        <f>(data1!$A161-Logit!$B166)*data1!C161</f>
        <v>1.7314178833513343</v>
      </c>
      <c r="H166" s="10">
        <f>(data1!$A161-Logit!$B166)*data1!D161</f>
        <v>1.587133059738723</v>
      </c>
      <c r="I166" s="10">
        <f>(data1!$A161-Logit!$B166)*data1!E161</f>
        <v>17.458463657125954</v>
      </c>
      <c r="J166" s="10">
        <f>(data1!$A161-Logit!$B166)*data1!F161</f>
        <v>5.0499688264413916</v>
      </c>
      <c r="K166" s="10">
        <f>(data1!$A161-Logit!$B166)*data1!G161</f>
        <v>0</v>
      </c>
      <c r="L166" s="10">
        <f>(data1!$A161-Logit!$B166)*data1!H161</f>
        <v>0.43285447083783357</v>
      </c>
    </row>
    <row r="167" spans="1:12" x14ac:dyDescent="0.25">
      <c r="A167">
        <v>161</v>
      </c>
      <c r="B167">
        <f>1/(1+EXP(-($A$3+SUMPRODUCT($B$3:$H$3,data1!B162:H162))))</f>
        <v>0.90749155762392397</v>
      </c>
      <c r="C167">
        <f>(B167^data1!A162)*((1-B167)^(1-data1!A162))</f>
        <v>0.90749155762392397</v>
      </c>
      <c r="D167">
        <f t="shared" si="4"/>
        <v>-9.7071015780151079E-2</v>
      </c>
      <c r="E167" s="10">
        <f>data1!$A162-Logit!$B167</f>
        <v>9.2508442376076028E-2</v>
      </c>
      <c r="F167" s="10">
        <f>(data1!$A162-Logit!$B167)*data1!B162</f>
        <v>1.1756874664838795</v>
      </c>
      <c r="G167" s="10">
        <f>(data1!$A162-Logit!$B167)*data1!C162</f>
        <v>1.0175928661368363</v>
      </c>
      <c r="H167" s="10">
        <f>(data1!$A162-Logit!$B167)*data1!D162</f>
        <v>1.7576604051454445</v>
      </c>
      <c r="I167" s="10">
        <f>(data1!$A162-Logit!$B167)*data1!E162</f>
        <v>33.395547697763448</v>
      </c>
      <c r="J167" s="10">
        <f>(data1!$A162-Logit!$B167)*data1!F162</f>
        <v>3.4228123679148128</v>
      </c>
      <c r="K167" s="10">
        <f>(data1!$A162-Logit!$B167)*data1!G162</f>
        <v>0</v>
      </c>
      <c r="L167" s="10">
        <f>(data1!$A162-Logit!$B167)*data1!H162</f>
        <v>0.27752532712822808</v>
      </c>
    </row>
    <row r="168" spans="1:12" x14ac:dyDescent="0.25">
      <c r="A168">
        <v>162</v>
      </c>
      <c r="B168">
        <f>1/(1+EXP(-($A$3+SUMPRODUCT($B$3:$H$3,data1!B163:H163))))</f>
        <v>0.86319897574326887</v>
      </c>
      <c r="C168">
        <f>(B168^data1!A163)*((1-B168)^(1-data1!A163))</f>
        <v>0.86319897574326887</v>
      </c>
      <c r="D168">
        <f t="shared" si="4"/>
        <v>-0.14711005161992996</v>
      </c>
      <c r="E168" s="10">
        <f>data1!$A163-Logit!$B168</f>
        <v>0.13680102425673113</v>
      </c>
      <c r="F168" s="10">
        <f>(data1!$A163-Logit!$B168)*data1!B163</f>
        <v>3.7346743810190302</v>
      </c>
      <c r="G168" s="10">
        <f>(data1!$A163-Logit!$B168)*data1!C163</f>
        <v>2.1888163881076981</v>
      </c>
      <c r="H168" s="10">
        <f>(data1!$A163-Logit!$B168)*data1!D163</f>
        <v>1.2312092183105801</v>
      </c>
      <c r="I168" s="10">
        <f>(data1!$A163-Logit!$B168)*data1!E163</f>
        <v>11.080882964795222</v>
      </c>
      <c r="J168" s="10">
        <f>(data1!$A163-Logit!$B168)*data1!F163</f>
        <v>5.0616378974990521</v>
      </c>
      <c r="K168" s="10">
        <f>(data1!$A163-Logit!$B168)*data1!G163</f>
        <v>0</v>
      </c>
      <c r="L168" s="10">
        <f>(data1!$A163-Logit!$B168)*data1!H163</f>
        <v>0.27360204851346226</v>
      </c>
    </row>
    <row r="169" spans="1:12" x14ac:dyDescent="0.25">
      <c r="A169">
        <v>163</v>
      </c>
      <c r="B169">
        <f>1/(1+EXP(-($A$3+SUMPRODUCT($B$3:$H$3,data1!B164:H164))))</f>
        <v>0.95389909074640611</v>
      </c>
      <c r="C169">
        <f>(B169^data1!A164)*((1-B169)^(1-data1!A164))</f>
        <v>0.95389909074640611</v>
      </c>
      <c r="D169">
        <f t="shared" si="4"/>
        <v>-4.7197388027355042E-2</v>
      </c>
      <c r="E169" s="10">
        <f>data1!$A164-Logit!$B169</f>
        <v>4.6100909253593891E-2</v>
      </c>
      <c r="F169" s="10">
        <f>(data1!$A164-Logit!$B169)*data1!B164</f>
        <v>0.97733931134839513</v>
      </c>
      <c r="G169" s="10">
        <f>(data1!$A164-Logit!$B169)*data1!C164</f>
        <v>0.64541272955031448</v>
      </c>
      <c r="H169" s="10">
        <f>(data1!$A164-Logit!$B169)*data1!D164</f>
        <v>0.87591727581828394</v>
      </c>
      <c r="I169" s="10">
        <f>(data1!$A164-Logit!$B169)*data1!E164</f>
        <v>16.642428240547396</v>
      </c>
      <c r="J169" s="10">
        <f>(data1!$A164-Logit!$B169)*data1!F164</f>
        <v>1.5674309146221923</v>
      </c>
      <c r="K169" s="10">
        <f>(data1!$A164-Logit!$B169)*data1!G164</f>
        <v>0</v>
      </c>
      <c r="L169" s="10">
        <f>(data1!$A164-Logit!$B169)*data1!H164</f>
        <v>0.13830272776078167</v>
      </c>
    </row>
    <row r="170" spans="1:12" x14ac:dyDescent="0.25">
      <c r="A170">
        <v>164</v>
      </c>
      <c r="B170">
        <f>1/(1+EXP(-($A$3+SUMPRODUCT($B$3:$H$3,data1!B165:H165))))</f>
        <v>0.66648997360680362</v>
      </c>
      <c r="C170">
        <f>(B170^data1!A165)*((1-B170)^(1-data1!A165))</f>
        <v>0.66648997360680362</v>
      </c>
      <c r="D170">
        <f t="shared" si="4"/>
        <v>-0.40573018282715823</v>
      </c>
      <c r="E170" s="10">
        <f>data1!$A165-Logit!$B170</f>
        <v>0.33351002639319638</v>
      </c>
      <c r="F170" s="10">
        <f>(data1!$A165-Logit!$B170)*data1!B165</f>
        <v>4.8025458431377963</v>
      </c>
      <c r="G170" s="10">
        <f>(data1!$A165-Logit!$B170)*data1!C165</f>
        <v>5.3361604222911421</v>
      </c>
      <c r="H170" s="10">
        <f>(data1!$A165-Logit!$B170)*data1!D165</f>
        <v>4.6691403695047491</v>
      </c>
      <c r="I170" s="10">
        <f>(data1!$A165-Logit!$B170)*data1!E165</f>
        <v>65.367965173066494</v>
      </c>
      <c r="J170" s="10">
        <f>(data1!$A165-Logit!$B170)*data1!F165</f>
        <v>14.340931134907445</v>
      </c>
      <c r="K170" s="10">
        <f>(data1!$A165-Logit!$B170)*data1!G165</f>
        <v>0.33351002639319638</v>
      </c>
      <c r="L170" s="10">
        <f>(data1!$A165-Logit!$B170)*data1!H165</f>
        <v>0</v>
      </c>
    </row>
    <row r="171" spans="1:12" x14ac:dyDescent="0.25">
      <c r="A171">
        <v>165</v>
      </c>
      <c r="B171">
        <f>1/(1+EXP(-($A$3+SUMPRODUCT($B$3:$H$3,data1!B166:H166))))</f>
        <v>0.83114025661703317</v>
      </c>
      <c r="C171">
        <f>(B171^data1!A166)*((1-B171)^(1-data1!A166))</f>
        <v>0.83114025661703317</v>
      </c>
      <c r="D171">
        <f t="shared" si="4"/>
        <v>-0.184956717842607</v>
      </c>
      <c r="E171" s="10">
        <f>data1!$A166-Logit!$B171</f>
        <v>0.16885974338296683</v>
      </c>
      <c r="F171" s="10">
        <f>(data1!$A166-Logit!$B171)*data1!B166</f>
        <v>3.4744513523578515</v>
      </c>
      <c r="G171" s="10">
        <f>(data1!$A166-Logit!$B171)*data1!C166</f>
        <v>2.026316920595602</v>
      </c>
      <c r="H171" s="10">
        <f>(data1!$A166-Logit!$B171)*data1!D166</f>
        <v>3.7149143544252703</v>
      </c>
      <c r="I171" s="10">
        <f>(data1!$A166-Logit!$B171)*data1!E166</f>
        <v>81.72811579735594</v>
      </c>
      <c r="J171" s="10">
        <f>(data1!$A166-Logit!$B171)*data1!F166</f>
        <v>7.7675481956164738</v>
      </c>
      <c r="K171" s="10">
        <f>(data1!$A166-Logit!$B171)*data1!G166</f>
        <v>0</v>
      </c>
      <c r="L171" s="10">
        <f>(data1!$A166-Logit!$B171)*data1!H166</f>
        <v>0</v>
      </c>
    </row>
    <row r="172" spans="1:12" x14ac:dyDescent="0.25">
      <c r="A172">
        <v>166</v>
      </c>
      <c r="B172">
        <f>1/(1+EXP(-($A$3+SUMPRODUCT($B$3:$H$3,data1!B167:H167))))</f>
        <v>0.59154154042113549</v>
      </c>
      <c r="C172">
        <f>(B172^data1!A167)*((1-B172)^(1-data1!A167))</f>
        <v>0.59154154042113549</v>
      </c>
      <c r="D172">
        <f t="shared" si="4"/>
        <v>-0.52502336908434855</v>
      </c>
      <c r="E172" s="10">
        <f>data1!$A167-Logit!$B172</f>
        <v>0.40845845957886451</v>
      </c>
      <c r="F172" s="10">
        <f>(data1!$A167-Logit!$B172)*data1!B167</f>
        <v>5.1057268493723695</v>
      </c>
      <c r="G172" s="10">
        <f>(data1!$A167-Logit!$B172)*data1!C167</f>
        <v>3.6761261362097803</v>
      </c>
      <c r="H172" s="10">
        <f>(data1!$A167-Logit!$B172)*data1!D167</f>
        <v>2.450750757473187</v>
      </c>
      <c r="I172" s="10">
        <f>(data1!$A167-Logit!$B172)*data1!E167</f>
        <v>14.704504544839121</v>
      </c>
      <c r="J172" s="10">
        <f>(data1!$A167-Logit!$B172)*data1!F167</f>
        <v>14.296046085260258</v>
      </c>
      <c r="K172" s="10">
        <f>(data1!$A167-Logit!$B172)*data1!G167</f>
        <v>0</v>
      </c>
      <c r="L172" s="10">
        <f>(data1!$A167-Logit!$B172)*data1!H167</f>
        <v>1.2253753787365935</v>
      </c>
    </row>
    <row r="173" spans="1:12" x14ac:dyDescent="0.25">
      <c r="A173">
        <v>167</v>
      </c>
      <c r="B173">
        <f>1/(1+EXP(-($A$3+SUMPRODUCT($B$3:$H$3,data1!B168:H168))))</f>
        <v>0.94423091354157407</v>
      </c>
      <c r="C173">
        <f>(B173^data1!A168)*((1-B173)^(1-data1!A168))</f>
        <v>0.94423091354157407</v>
      </c>
      <c r="D173">
        <f t="shared" si="4"/>
        <v>-5.7384530946710546E-2</v>
      </c>
      <c r="E173" s="10">
        <f>data1!$A168-Logit!$B173</f>
        <v>5.5769086458425932E-2</v>
      </c>
      <c r="F173" s="10">
        <f>(data1!$A168-Logit!$B173)*data1!B168</f>
        <v>0.97597103295571486</v>
      </c>
      <c r="G173" s="10">
        <f>(data1!$A168-Logit!$B173)*data1!C168</f>
        <v>0.94807446979324084</v>
      </c>
      <c r="H173" s="10">
        <f>(data1!$A168-Logit!$B173)*data1!D168</f>
        <v>1.2826889885437964</v>
      </c>
      <c r="I173" s="10">
        <f>(data1!$A168-Logit!$B173)*data1!E168</f>
        <v>29.501846736507318</v>
      </c>
      <c r="J173" s="10">
        <f>(data1!$A168-Logit!$B173)*data1!F168</f>
        <v>2.5653779770875929</v>
      </c>
      <c r="K173" s="10">
        <f>(data1!$A168-Logit!$B173)*data1!G168</f>
        <v>0</v>
      </c>
      <c r="L173" s="10">
        <f>(data1!$A168-Logit!$B173)*data1!H168</f>
        <v>0</v>
      </c>
    </row>
    <row r="174" spans="1:12" x14ac:dyDescent="0.25">
      <c r="A174">
        <v>168</v>
      </c>
      <c r="B174">
        <f>1/(1+EXP(-($A$3+SUMPRODUCT($B$3:$H$3,data1!B169:H169))))</f>
        <v>0.71338913806773707</v>
      </c>
      <c r="C174">
        <f>(B174^data1!A169)*((1-B174)^(1-data1!A169))</f>
        <v>0.71338913806773707</v>
      </c>
      <c r="D174">
        <f t="shared" si="4"/>
        <v>-0.33772823175814964</v>
      </c>
      <c r="E174" s="10">
        <f>data1!$A169-Logit!$B174</f>
        <v>0.28661086193226293</v>
      </c>
      <c r="F174" s="10">
        <f>(data1!$A169-Logit!$B174)*data1!B169</f>
        <v>12.610888858356294</v>
      </c>
      <c r="G174" s="10">
        <f>(data1!$A169-Logit!$B174)*data1!C169</f>
        <v>4.012552067051681</v>
      </c>
      <c r="H174" s="10">
        <f>(data1!$A169-Logit!$B174)*data1!D169</f>
        <v>4.2991629289839439</v>
      </c>
      <c r="I174" s="10">
        <f>(data1!$A169-Logit!$B174)*data1!E169</f>
        <v>64.487443934759156</v>
      </c>
      <c r="J174" s="10">
        <f>(data1!$A169-Logit!$B174)*data1!F169</f>
        <v>13.184099648884095</v>
      </c>
      <c r="K174" s="10">
        <f>(data1!$A169-Logit!$B174)*data1!G169</f>
        <v>0</v>
      </c>
      <c r="L174" s="10">
        <f>(data1!$A169-Logit!$B174)*data1!H169</f>
        <v>0</v>
      </c>
    </row>
    <row r="175" spans="1:12" x14ac:dyDescent="0.25">
      <c r="A175">
        <v>169</v>
      </c>
      <c r="B175">
        <f>1/(1+EXP(-($A$3+SUMPRODUCT($B$3:$H$3,data1!B170:H170))))</f>
        <v>0.56372924258383306</v>
      </c>
      <c r="C175">
        <f>(B175^data1!A170)*((1-B175)^(1-data1!A170))</f>
        <v>0.56372924258383306</v>
      </c>
      <c r="D175">
        <f t="shared" si="4"/>
        <v>-0.57318120909353798</v>
      </c>
      <c r="E175" s="10">
        <f>data1!$A170-Logit!$B175</f>
        <v>0.43627075741616694</v>
      </c>
      <c r="F175" s="10">
        <f>(data1!$A170-Logit!$B175)*data1!B170</f>
        <v>5.7234162853757677</v>
      </c>
      <c r="G175" s="10">
        <f>(data1!$A170-Logit!$B175)*data1!C170</f>
        <v>5.2352490889940029</v>
      </c>
      <c r="H175" s="10">
        <f>(data1!$A170-Logit!$B175)*data1!D170</f>
        <v>2.6176245444970014</v>
      </c>
      <c r="I175" s="10">
        <f>(data1!$A170-Logit!$B175)*data1!E170</f>
        <v>15.70574726698201</v>
      </c>
      <c r="J175" s="10">
        <f>(data1!$A170-Logit!$B175)*data1!F170</f>
        <v>18.759642568895178</v>
      </c>
      <c r="K175" s="10">
        <f>(data1!$A170-Logit!$B175)*data1!G170</f>
        <v>0</v>
      </c>
      <c r="L175" s="10">
        <f>(data1!$A170-Logit!$B175)*data1!H170</f>
        <v>0.87254151483233389</v>
      </c>
    </row>
    <row r="176" spans="1:12" x14ac:dyDescent="0.25">
      <c r="A176">
        <v>170</v>
      </c>
      <c r="B176">
        <f>1/(1+EXP(-($A$3+SUMPRODUCT($B$3:$H$3,data1!B171:H171))))</f>
        <v>0.88317870442649526</v>
      </c>
      <c r="C176">
        <f>(B176^data1!A171)*((1-B176)^(1-data1!A171))</f>
        <v>0.88317870442649526</v>
      </c>
      <c r="D176">
        <f t="shared" si="4"/>
        <v>-0.12422771558594403</v>
      </c>
      <c r="E176" s="10">
        <f>data1!$A171-Logit!$B176</f>
        <v>0.11682129557350474</v>
      </c>
      <c r="F176" s="10">
        <f>(data1!$A171-Logit!$B176)*data1!B171</f>
        <v>1.6355047111877528</v>
      </c>
      <c r="G176" s="10">
        <f>(data1!$A171-Logit!$B176)*data1!C171</f>
        <v>1.4018555468820568</v>
      </c>
      <c r="H176" s="10">
        <f>(data1!$A171-Logit!$B176)*data1!D171</f>
        <v>1.2850342513085522</v>
      </c>
      <c r="I176" s="10">
        <f>(data1!$A171-Logit!$B176)*data1!E171</f>
        <v>14.135376764394072</v>
      </c>
      <c r="J176" s="10">
        <f>(data1!$A171-Logit!$B176)*data1!F171</f>
        <v>3.5046388672051423</v>
      </c>
      <c r="K176" s="10">
        <f>(data1!$A171-Logit!$B176)*data1!G171</f>
        <v>0</v>
      </c>
      <c r="L176" s="10">
        <f>(data1!$A171-Logit!$B176)*data1!H171</f>
        <v>0</v>
      </c>
    </row>
    <row r="177" spans="1:12" x14ac:dyDescent="0.25">
      <c r="A177">
        <v>171</v>
      </c>
      <c r="B177">
        <f>1/(1+EXP(-($A$3+SUMPRODUCT($B$3:$H$3,data1!B172:H172))))</f>
        <v>0.39240905490667466</v>
      </c>
      <c r="C177">
        <f>(B177^data1!A172)*((1-B177)^(1-data1!A172))</f>
        <v>0.39240905490667466</v>
      </c>
      <c r="D177">
        <f t="shared" si="4"/>
        <v>-0.93545047585208574</v>
      </c>
      <c r="E177" s="10">
        <f>data1!$A172-Logit!$B177</f>
        <v>0.60759094509332534</v>
      </c>
      <c r="F177" s="10">
        <f>(data1!$A172-Logit!$B177)*data1!B172</f>
        <v>5.8602670935073151</v>
      </c>
      <c r="G177" s="10">
        <f>(data1!$A172-Logit!$B177)*data1!C172</f>
        <v>6.6835003960265791</v>
      </c>
      <c r="H177" s="10">
        <f>(data1!$A172-Logit!$B177)*data1!D172</f>
        <v>1.2151818901866507</v>
      </c>
      <c r="I177" s="10">
        <f>(data1!$A172-Logit!$B177)*data1!E172</f>
        <v>2.4303637803733014</v>
      </c>
      <c r="J177" s="10">
        <f>(data1!$A172-Logit!$B177)*data1!F172</f>
        <v>24.911228748826339</v>
      </c>
      <c r="K177" s="10">
        <f>(data1!$A172-Logit!$B177)*data1!G172</f>
        <v>0</v>
      </c>
      <c r="L177" s="10">
        <f>(data1!$A172-Logit!$B177)*data1!H172</f>
        <v>1.2151818901866507</v>
      </c>
    </row>
    <row r="178" spans="1:12" x14ac:dyDescent="0.25">
      <c r="A178">
        <v>172</v>
      </c>
      <c r="B178">
        <f>1/(1+EXP(-($A$3+SUMPRODUCT($B$3:$H$3,data1!B173:H173))))</f>
        <v>0.73448107501620641</v>
      </c>
      <c r="C178">
        <f>(B178^data1!A173)*((1-B178)^(1-data1!A173))</f>
        <v>0.73448107501620641</v>
      </c>
      <c r="D178">
        <f t="shared" si="4"/>
        <v>-0.30859104950517785</v>
      </c>
      <c r="E178" s="10">
        <f>data1!$A173-Logit!$B178</f>
        <v>0.26551892498379359</v>
      </c>
      <c r="F178" s="10">
        <f>(data1!$A173-Logit!$B178)*data1!B173</f>
        <v>4.6192447222719917</v>
      </c>
      <c r="G178" s="10">
        <f>(data1!$A173-Logit!$B178)*data1!C173</f>
        <v>3.1862270998055231</v>
      </c>
      <c r="H178" s="10">
        <f>(data1!$A173-Logit!$B178)*data1!D173</f>
        <v>5.8414163496434588</v>
      </c>
      <c r="I178" s="10">
        <f>(data1!$A173-Logit!$B178)*data1!E173</f>
        <v>128.5111596921561</v>
      </c>
      <c r="J178" s="10">
        <f>(data1!$A173-Logit!$B178)*data1!F173</f>
        <v>14.338021949124855</v>
      </c>
      <c r="K178" s="10">
        <f>(data1!$A173-Logit!$B178)*data1!G173</f>
        <v>0</v>
      </c>
      <c r="L178" s="10">
        <f>(data1!$A173-Logit!$B178)*data1!H173</f>
        <v>0.26551892498379359</v>
      </c>
    </row>
    <row r="179" spans="1:12" x14ac:dyDescent="0.25">
      <c r="A179">
        <v>173</v>
      </c>
      <c r="B179">
        <f>1/(1+EXP(-($A$3+SUMPRODUCT($B$3:$H$3,data1!B174:H174))))</f>
        <v>0.87949645850115865</v>
      </c>
      <c r="C179">
        <f>(B179^data1!A174)*((1-B179)^(1-data1!A174))</f>
        <v>0.87949645850115865</v>
      </c>
      <c r="D179">
        <f t="shared" si="4"/>
        <v>-0.12840574153104117</v>
      </c>
      <c r="E179" s="10">
        <f>data1!$A174-Logit!$B179</f>
        <v>0.12050354149884135</v>
      </c>
      <c r="F179" s="10">
        <f>(data1!$A174-Logit!$B179)*data1!B174</f>
        <v>0.93991420090267863</v>
      </c>
      <c r="G179" s="10">
        <f>(data1!$A174-Logit!$B179)*data1!C174</f>
        <v>1.4460424979860962</v>
      </c>
      <c r="H179" s="10">
        <f>(data1!$A174-Logit!$B179)*data1!D174</f>
        <v>1.2050354149884135</v>
      </c>
      <c r="I179" s="10">
        <f>(data1!$A174-Logit!$B179)*data1!E174</f>
        <v>12.050354149884136</v>
      </c>
      <c r="J179" s="10">
        <f>(data1!$A174-Logit!$B179)*data1!F174</f>
        <v>3.7356097864640816</v>
      </c>
      <c r="K179" s="10">
        <f>(data1!$A174-Logit!$B179)*data1!G174</f>
        <v>0</v>
      </c>
      <c r="L179" s="10">
        <f>(data1!$A174-Logit!$B179)*data1!H174</f>
        <v>0.12050354149884135</v>
      </c>
    </row>
    <row r="180" spans="1:12" x14ac:dyDescent="0.25">
      <c r="A180">
        <v>174</v>
      </c>
      <c r="B180">
        <f>1/(1+EXP(-($A$3+SUMPRODUCT($B$3:$H$3,data1!B175:H175))))</f>
        <v>0.67868064810263007</v>
      </c>
      <c r="C180">
        <f>(B180^data1!A175)*((1-B180)^(1-data1!A175))</f>
        <v>0.67868064810263007</v>
      </c>
      <c r="D180">
        <f t="shared" si="4"/>
        <v>-0.38760458886203286</v>
      </c>
      <c r="E180" s="10">
        <f>data1!$A175-Logit!$B180</f>
        <v>0.32131935189736993</v>
      </c>
      <c r="F180" s="10">
        <f>(data1!$A175-Logit!$B180)*data1!B175</f>
        <v>4.2202009570198697</v>
      </c>
      <c r="G180" s="10">
        <f>(data1!$A175-Logit!$B180)*data1!C175</f>
        <v>3.2131935189736991</v>
      </c>
      <c r="H180" s="10">
        <f>(data1!$A175-Logit!$B180)*data1!D175</f>
        <v>4.4984709265631793</v>
      </c>
      <c r="I180" s="10">
        <f>(data1!$A175-Logit!$B180)*data1!E175</f>
        <v>62.97859297188451</v>
      </c>
      <c r="J180" s="10">
        <f>(data1!$A175-Logit!$B180)*data1!F175</f>
        <v>14.138051483484277</v>
      </c>
      <c r="K180" s="10">
        <f>(data1!$A175-Logit!$B180)*data1!G175</f>
        <v>0</v>
      </c>
      <c r="L180" s="10">
        <f>(data1!$A175-Logit!$B180)*data1!H175</f>
        <v>0</v>
      </c>
    </row>
    <row r="181" spans="1:12" x14ac:dyDescent="0.25">
      <c r="A181">
        <v>175</v>
      </c>
      <c r="B181">
        <f>1/(1+EXP(-($A$3+SUMPRODUCT($B$3:$H$3,data1!B176:H176))))</f>
        <v>0.85725351658058913</v>
      </c>
      <c r="C181">
        <f>(B181^data1!A176)*((1-B181)^(1-data1!A176))</f>
        <v>0.85725351658058913</v>
      </c>
      <c r="D181">
        <f t="shared" si="4"/>
        <v>-0.15402158548293776</v>
      </c>
      <c r="E181" s="10">
        <f>data1!$A176-Logit!$B181</f>
        <v>0.14274648341941087</v>
      </c>
      <c r="F181" s="10">
        <f>(data1!$A176-Logit!$B181)*data1!B176</f>
        <v>3.654310029990377</v>
      </c>
      <c r="G181" s="10">
        <f>(data1!$A176-Logit!$B181)*data1!C176</f>
        <v>1.7129578010329305</v>
      </c>
      <c r="H181" s="10">
        <f>(data1!$A176-Logit!$B181)*data1!D176</f>
        <v>1.7129578010329305</v>
      </c>
      <c r="I181" s="10">
        <f>(data1!$A176-Logit!$B181)*data1!E176</f>
        <v>20.555493612395168</v>
      </c>
      <c r="J181" s="10">
        <f>(data1!$A176-Logit!$B181)*data1!F176</f>
        <v>4.567887469421148</v>
      </c>
      <c r="K181" s="10">
        <f>(data1!$A176-Logit!$B181)*data1!G176</f>
        <v>0</v>
      </c>
      <c r="L181" s="10">
        <f>(data1!$A176-Logit!$B181)*data1!H176</f>
        <v>0.14274648341941087</v>
      </c>
    </row>
    <row r="182" spans="1:12" x14ac:dyDescent="0.25">
      <c r="A182">
        <v>176</v>
      </c>
      <c r="B182">
        <f>1/(1+EXP(-($A$3+SUMPRODUCT($B$3:$H$3,data1!B177:H177))))</f>
        <v>0.21329533011668406</v>
      </c>
      <c r="C182">
        <f>(B182^data1!A177)*((1-B182)^(1-data1!A177))</f>
        <v>0.21329533011668406</v>
      </c>
      <c r="D182">
        <f t="shared" si="4"/>
        <v>-1.5450775472434011</v>
      </c>
      <c r="E182" s="10">
        <f>data1!$A177-Logit!$B182</f>
        <v>0.786704669883316</v>
      </c>
      <c r="F182" s="10">
        <f>(data1!$A177-Logit!$B182)*data1!B177</f>
        <v>10.935214868295098</v>
      </c>
      <c r="G182" s="10">
        <f>(data1!$A177-Logit!$B182)*data1!C177</f>
        <v>3.9335233494165802</v>
      </c>
      <c r="H182" s="10">
        <f>(data1!$A177-Logit!$B182)*data1!D177</f>
        <v>7.0803420289498442</v>
      </c>
      <c r="I182" s="10">
        <f>(data1!$A177-Logit!$B182)*data1!E177</f>
        <v>63.723078260548597</v>
      </c>
      <c r="J182" s="10">
        <f>(data1!$A177-Logit!$B182)*data1!F177</f>
        <v>36.975119484515851</v>
      </c>
      <c r="K182" s="10">
        <f>(data1!$A177-Logit!$B182)*data1!G177</f>
        <v>0</v>
      </c>
      <c r="L182" s="10">
        <f>(data1!$A177-Logit!$B182)*data1!H177</f>
        <v>0</v>
      </c>
    </row>
    <row r="183" spans="1:12" x14ac:dyDescent="0.25">
      <c r="A183">
        <v>177</v>
      </c>
      <c r="B183">
        <f>1/(1+EXP(-($A$3+SUMPRODUCT($B$3:$H$3,data1!B178:H178))))</f>
        <v>0.87299005178895195</v>
      </c>
      <c r="C183">
        <f>(B183^data1!A178)*((1-B183)^(1-data1!A178))</f>
        <v>0.87299005178895195</v>
      </c>
      <c r="D183">
        <f t="shared" si="4"/>
        <v>-0.13583111863821704</v>
      </c>
      <c r="E183" s="10">
        <f>data1!$A178-Logit!$B183</f>
        <v>0.12700994821104805</v>
      </c>
      <c r="F183" s="10">
        <f>(data1!$A178-Logit!$B183)*data1!B178</f>
        <v>2.4510307556456725</v>
      </c>
      <c r="G183" s="10">
        <f>(data1!$A178-Logit!$B183)*data1!C178</f>
        <v>2.1591691195878169</v>
      </c>
      <c r="H183" s="10">
        <f>(data1!$A178-Logit!$B183)*data1!D178</f>
        <v>1.6511293267436247</v>
      </c>
      <c r="I183" s="10">
        <f>(data1!$A178-Logit!$B183)*data1!E178</f>
        <v>21.464681247667119</v>
      </c>
      <c r="J183" s="10">
        <f>(data1!$A178-Logit!$B183)*data1!F178</f>
        <v>5.8424576177082104</v>
      </c>
      <c r="K183" s="10">
        <f>(data1!$A178-Logit!$B183)*data1!G178</f>
        <v>0</v>
      </c>
      <c r="L183" s="10">
        <f>(data1!$A178-Logit!$B183)*data1!H178</f>
        <v>0.12700994821104805</v>
      </c>
    </row>
    <row r="184" spans="1:12" x14ac:dyDescent="0.25">
      <c r="A184">
        <v>178</v>
      </c>
      <c r="B184">
        <f>1/(1+EXP(-($A$3+SUMPRODUCT($B$3:$H$3,data1!B179:H179))))</f>
        <v>0.88980908568324235</v>
      </c>
      <c r="C184">
        <f>(B184^data1!A179)*((1-B184)^(1-data1!A179))</f>
        <v>0.88980908568324235</v>
      </c>
      <c r="D184">
        <f t="shared" si="4"/>
        <v>-0.1167483497348798</v>
      </c>
      <c r="E184" s="10">
        <f>data1!$A179-Logit!$B184</f>
        <v>0.11019091431675765</v>
      </c>
      <c r="F184" s="10">
        <f>(data1!$A179-Logit!$B184)*data1!B179</f>
        <v>1.0137581771630848</v>
      </c>
      <c r="G184" s="10">
        <f>(data1!$A179-Logit!$B184)*data1!C179</f>
        <v>1.2121000574843341</v>
      </c>
      <c r="H184" s="10">
        <f>(data1!$A179-Logit!$B184)*data1!D179</f>
        <v>1.9834364577016377</v>
      </c>
      <c r="I184" s="10">
        <f>(data1!$A179-Logit!$B184)*data1!E179</f>
        <v>35.701856238629475</v>
      </c>
      <c r="J184" s="10">
        <f>(data1!$A179-Logit!$B184)*data1!F179</f>
        <v>4.077063829720033</v>
      </c>
      <c r="K184" s="10">
        <f>(data1!$A179-Logit!$B184)*data1!G179</f>
        <v>0</v>
      </c>
      <c r="L184" s="10">
        <f>(data1!$A179-Logit!$B184)*data1!H179</f>
        <v>0</v>
      </c>
    </row>
    <row r="185" spans="1:12" x14ac:dyDescent="0.25">
      <c r="A185">
        <v>179</v>
      </c>
      <c r="B185">
        <f>1/(1+EXP(-($A$3+SUMPRODUCT($B$3:$H$3,data1!B180:H180))))</f>
        <v>0.34173827867935697</v>
      </c>
      <c r="C185">
        <f>(B185^data1!A180)*((1-B185)^(1-data1!A180))</f>
        <v>0.34173827867935697</v>
      </c>
      <c r="D185">
        <f t="shared" si="4"/>
        <v>-1.073710101905236</v>
      </c>
      <c r="E185" s="10">
        <f>data1!$A180-Logit!$B185</f>
        <v>0.65826172132064298</v>
      </c>
      <c r="F185" s="10">
        <f>(data1!$A180-Logit!$B185)*data1!B180</f>
        <v>25.013937876976868</v>
      </c>
      <c r="G185" s="10">
        <f>(data1!$A180-Logit!$B185)*data1!C180</f>
        <v>7.8991406558477157</v>
      </c>
      <c r="H185" s="10">
        <f>(data1!$A180-Logit!$B185)*data1!D180</f>
        <v>5.2660937705651438</v>
      </c>
      <c r="I185" s="10">
        <f>(data1!$A180-Logit!$B185)*data1!E180</f>
        <v>42.128750164521151</v>
      </c>
      <c r="J185" s="10">
        <f>(data1!$A180-Logit!$B185)*data1!F180</f>
        <v>33.571347787352792</v>
      </c>
      <c r="K185" s="10">
        <f>(data1!$A180-Logit!$B185)*data1!G180</f>
        <v>0</v>
      </c>
      <c r="L185" s="10">
        <f>(data1!$A180-Logit!$B185)*data1!H180</f>
        <v>1.316523442641286</v>
      </c>
    </row>
    <row r="186" spans="1:12" x14ac:dyDescent="0.25">
      <c r="A186">
        <v>180</v>
      </c>
      <c r="B186">
        <f>1/(1+EXP(-($A$3+SUMPRODUCT($B$3:$H$3,data1!B181:H181))))</f>
        <v>0.4427876783376114</v>
      </c>
      <c r="C186">
        <f>(B186^data1!A181)*((1-B186)^(1-data1!A181))</f>
        <v>0.4427876783376114</v>
      </c>
      <c r="D186">
        <f t="shared" si="4"/>
        <v>-0.81466490523398627</v>
      </c>
      <c r="E186" s="10">
        <f>data1!$A181-Logit!$B186</f>
        <v>0.55721232166238854</v>
      </c>
      <c r="F186" s="10">
        <f>(data1!$A181-Logit!$B186)*data1!B181</f>
        <v>24.517342153145094</v>
      </c>
      <c r="G186" s="10">
        <f>(data1!$A181-Logit!$B186)*data1!C181</f>
        <v>6.6865478599486625</v>
      </c>
      <c r="H186" s="10">
        <f>(data1!$A181-Logit!$B186)*data1!D181</f>
        <v>6.1293355382862735</v>
      </c>
      <c r="I186" s="10">
        <f>(data1!$A181-Logit!$B186)*data1!E181</f>
        <v>67.422690921149012</v>
      </c>
      <c r="J186" s="10">
        <f>(data1!$A181-Logit!$B186)*data1!F181</f>
        <v>27.303403761457037</v>
      </c>
      <c r="K186" s="10">
        <f>(data1!$A181-Logit!$B186)*data1!G181</f>
        <v>0</v>
      </c>
      <c r="L186" s="10">
        <f>(data1!$A181-Logit!$B186)*data1!H181</f>
        <v>0.55721232166238854</v>
      </c>
    </row>
    <row r="187" spans="1:12" x14ac:dyDescent="0.25">
      <c r="A187">
        <v>181</v>
      </c>
      <c r="B187">
        <f>1/(1+EXP(-($A$3+SUMPRODUCT($B$3:$H$3,data1!B182:H182))))</f>
        <v>0.84999438443365782</v>
      </c>
      <c r="C187">
        <f>(B187^data1!A182)*((1-B187)^(1-data1!A182))</f>
        <v>0.84999438443365782</v>
      </c>
      <c r="D187">
        <f t="shared" si="4"/>
        <v>-0.16252553606823611</v>
      </c>
      <c r="E187" s="10">
        <f>data1!$A182-Logit!$B187</f>
        <v>0.15000561556634218</v>
      </c>
      <c r="F187" s="10">
        <f>(data1!$A182-Logit!$B187)*data1!B182</f>
        <v>3.2059236964415692</v>
      </c>
      <c r="G187" s="10">
        <f>(data1!$A182-Logit!$B187)*data1!C182</f>
        <v>2.1000786179287907</v>
      </c>
      <c r="H187" s="10">
        <f>(data1!$A182-Logit!$B187)*data1!D182</f>
        <v>1.3500505400970795</v>
      </c>
      <c r="I187" s="10">
        <f>(data1!$A182-Logit!$B187)*data1!E182</f>
        <v>12.150454860873717</v>
      </c>
      <c r="J187" s="10">
        <f>(data1!$A182-Logit!$B187)*data1!F182</f>
        <v>5.4002021603883179</v>
      </c>
      <c r="K187" s="10">
        <f>(data1!$A182-Logit!$B187)*data1!G182</f>
        <v>0</v>
      </c>
      <c r="L187" s="10">
        <f>(data1!$A182-Logit!$B187)*data1!H182</f>
        <v>0.60002246226536871</v>
      </c>
    </row>
    <row r="188" spans="1:12" x14ac:dyDescent="0.25">
      <c r="A188">
        <v>182</v>
      </c>
      <c r="B188">
        <f>1/(1+EXP(-($A$3+SUMPRODUCT($B$3:$H$3,data1!B183:H183))))</f>
        <v>0.64052622410703486</v>
      </c>
      <c r="C188">
        <f>(B188^data1!A183)*((1-B188)^(1-data1!A183))</f>
        <v>0.64052622410703486</v>
      </c>
      <c r="D188">
        <f t="shared" si="4"/>
        <v>-0.44546521530311495</v>
      </c>
      <c r="E188" s="10">
        <f>data1!$A183-Logit!$B188</f>
        <v>0.35947377589296514</v>
      </c>
      <c r="F188" s="10">
        <f>(data1!$A183-Logit!$B188)*data1!B183</f>
        <v>8.5080326066082126</v>
      </c>
      <c r="G188" s="10">
        <f>(data1!$A183-Logit!$B188)*data1!C183</f>
        <v>3.9542115348226163</v>
      </c>
      <c r="H188" s="10">
        <f>(data1!$A183-Logit!$B188)*data1!D183</f>
        <v>3.2352639830366865</v>
      </c>
      <c r="I188" s="10">
        <f>(data1!$A183-Logit!$B188)*data1!E183</f>
        <v>29.117375847330177</v>
      </c>
      <c r="J188" s="10">
        <f>(data1!$A183-Logit!$B188)*data1!F183</f>
        <v>14.01947725982564</v>
      </c>
      <c r="K188" s="10">
        <f>(data1!$A183-Logit!$B188)*data1!G183</f>
        <v>0</v>
      </c>
      <c r="L188" s="10">
        <f>(data1!$A183-Logit!$B188)*data1!H183</f>
        <v>0.35947377589296514</v>
      </c>
    </row>
    <row r="189" spans="1:12" x14ac:dyDescent="0.25">
      <c r="A189">
        <v>183</v>
      </c>
      <c r="B189">
        <f>1/(1+EXP(-($A$3+SUMPRODUCT($B$3:$H$3,data1!B184:H184))))</f>
        <v>0.74008209021606264</v>
      </c>
      <c r="C189">
        <f>(B189^data1!A184)*((1-B189)^(1-data1!A184))</f>
        <v>0.74008209021606264</v>
      </c>
      <c r="D189">
        <f t="shared" si="4"/>
        <v>-0.3009941662120923</v>
      </c>
      <c r="E189" s="10">
        <f>data1!$A184-Logit!$B189</f>
        <v>0.25991790978393736</v>
      </c>
      <c r="F189" s="10">
        <f>(data1!$A184-Logit!$B189)*data1!B184</f>
        <v>2.3392611880554361</v>
      </c>
      <c r="G189" s="10">
        <f>(data1!$A184-Logit!$B189)*data1!C184</f>
        <v>3.1190149174072483</v>
      </c>
      <c r="H189" s="10">
        <f>(data1!$A184-Logit!$B189)*data1!D184</f>
        <v>3.6388507369751233</v>
      </c>
      <c r="I189" s="10">
        <f>(data1!$A184-Logit!$B189)*data1!E184</f>
        <v>50.943910317651721</v>
      </c>
      <c r="J189" s="10">
        <f>(data1!$A184-Logit!$B189)*data1!F184</f>
        <v>12.476059669628993</v>
      </c>
      <c r="K189" s="10">
        <f>(data1!$A184-Logit!$B189)*data1!G184</f>
        <v>0</v>
      </c>
      <c r="L189" s="10">
        <f>(data1!$A184-Logit!$B189)*data1!H184</f>
        <v>0.51983581956787472</v>
      </c>
    </row>
    <row r="190" spans="1:12" x14ac:dyDescent="0.25">
      <c r="A190">
        <v>184</v>
      </c>
      <c r="B190">
        <f>1/(1+EXP(-($A$3+SUMPRODUCT($B$3:$H$3,data1!B185:H185))))</f>
        <v>0.79520391693246606</v>
      </c>
      <c r="C190">
        <f>(B190^data1!A185)*((1-B190)^(1-data1!A185))</f>
        <v>0.79520391693246606</v>
      </c>
      <c r="D190">
        <f t="shared" si="4"/>
        <v>-0.22915669793200211</v>
      </c>
      <c r="E190" s="10">
        <f>data1!$A185-Logit!$B190</f>
        <v>0.20479608306753394</v>
      </c>
      <c r="F190" s="10">
        <f>(data1!$A185-Logit!$B190)*data1!B185</f>
        <v>5.1608512934931117</v>
      </c>
      <c r="G190" s="10">
        <f>(data1!$A185-Logit!$B190)*data1!C185</f>
        <v>2.8671451629454752</v>
      </c>
      <c r="H190" s="10">
        <f>(data1!$A185-Logit!$B190)*data1!D185</f>
        <v>1.8431647476078055</v>
      </c>
      <c r="I190" s="10">
        <f>(data1!$A185-Logit!$B190)*data1!E185</f>
        <v>16.58848272847025</v>
      </c>
      <c r="J190" s="10">
        <f>(data1!$A185-Logit!$B190)*data1!F185</f>
        <v>7.7822511565662893</v>
      </c>
      <c r="K190" s="10">
        <f>(data1!$A185-Logit!$B190)*data1!G185</f>
        <v>0</v>
      </c>
      <c r="L190" s="10">
        <f>(data1!$A185-Logit!$B190)*data1!H185</f>
        <v>0.40959216613506788</v>
      </c>
    </row>
    <row r="191" spans="1:12" x14ac:dyDescent="0.25">
      <c r="A191">
        <v>185</v>
      </c>
      <c r="B191">
        <f>1/(1+EXP(-($A$3+SUMPRODUCT($B$3:$H$3,data1!B186:H186))))</f>
        <v>0.40731711437007789</v>
      </c>
      <c r="C191">
        <f>(B191^data1!A186)*((1-B191)^(1-data1!A186))</f>
        <v>0.40731711437007789</v>
      </c>
      <c r="D191">
        <f t="shared" si="4"/>
        <v>-0.89816324613350806</v>
      </c>
      <c r="E191" s="10">
        <f>data1!$A186-Logit!$B191</f>
        <v>0.59268288562992211</v>
      </c>
      <c r="F191" s="10">
        <f>(data1!$A186-Logit!$B191)*data1!B186</f>
        <v>12.576730426103911</v>
      </c>
      <c r="G191" s="10">
        <f>(data1!$A186-Logit!$B191)*data1!C186</f>
        <v>7.1121946275590648</v>
      </c>
      <c r="H191" s="10">
        <f>(data1!$A186-Logit!$B191)*data1!D186</f>
        <v>1.1853657712598442</v>
      </c>
      <c r="I191" s="10">
        <f>(data1!$A186-Logit!$B191)*data1!E186</f>
        <v>2.3707315425196884</v>
      </c>
      <c r="J191" s="10">
        <f>(data1!$A186-Logit!$B191)*data1!F186</f>
        <v>23.707315425196885</v>
      </c>
      <c r="K191" s="10">
        <f>(data1!$A186-Logit!$B191)*data1!G186</f>
        <v>0</v>
      </c>
      <c r="L191" s="10">
        <f>(data1!$A186-Logit!$B191)*data1!H186</f>
        <v>1.1853657712598442</v>
      </c>
    </row>
    <row r="192" spans="1:12" x14ac:dyDescent="0.25">
      <c r="A192">
        <v>186</v>
      </c>
      <c r="B192">
        <f>1/(1+EXP(-($A$3+SUMPRODUCT($B$3:$H$3,data1!B187:H187))))</f>
        <v>0.34356485299800299</v>
      </c>
      <c r="C192">
        <f>(B192^data1!A187)*((1-B192)^(1-data1!A187))</f>
        <v>0.34356485299800299</v>
      </c>
      <c r="D192">
        <f t="shared" si="4"/>
        <v>-1.0683793845638909</v>
      </c>
      <c r="E192" s="10">
        <f>data1!$A187-Logit!$B192</f>
        <v>0.65643514700199701</v>
      </c>
      <c r="F192" s="10">
        <f>(data1!$A187-Logit!$B192)*data1!B187</f>
        <v>22.299045150638978</v>
      </c>
      <c r="G192" s="10">
        <f>(data1!$A187-Logit!$B192)*data1!C187</f>
        <v>6.5643514700199699</v>
      </c>
      <c r="H192" s="10">
        <f>(data1!$A187-Logit!$B192)*data1!D187</f>
        <v>7.8772217640239646</v>
      </c>
      <c r="I192" s="10">
        <f>(data1!$A187-Logit!$B192)*data1!E187</f>
        <v>94.526661168287575</v>
      </c>
      <c r="J192" s="10">
        <f>(data1!$A187-Logit!$B192)*data1!F187</f>
        <v>25.600970733077883</v>
      </c>
      <c r="K192" s="10">
        <f>(data1!$A187-Logit!$B192)*data1!G187</f>
        <v>0.65643514700199701</v>
      </c>
      <c r="L192" s="10">
        <f>(data1!$A187-Logit!$B192)*data1!H187</f>
        <v>3.2821757350099849</v>
      </c>
    </row>
    <row r="193" spans="1:12" x14ac:dyDescent="0.25">
      <c r="A193">
        <v>187</v>
      </c>
      <c r="B193">
        <f>1/(1+EXP(-($A$3+SUMPRODUCT($B$3:$H$3,data1!B188:H188))))</f>
        <v>0.93827121362589561</v>
      </c>
      <c r="C193">
        <f>(B193^data1!A188)*((1-B193)^(1-data1!A188))</f>
        <v>0.93827121362589561</v>
      </c>
      <c r="D193">
        <f t="shared" si="4"/>
        <v>-6.3716231442805915E-2</v>
      </c>
      <c r="E193" s="10">
        <f>data1!$A188-Logit!$B193</f>
        <v>6.1728786374104394E-2</v>
      </c>
      <c r="F193" s="10">
        <f>(data1!$A188-Logit!$B193)*data1!B188</f>
        <v>1.0537103645678303</v>
      </c>
      <c r="G193" s="10">
        <f>(data1!$A188-Logit!$B193)*data1!C188</f>
        <v>0.98766058198567031</v>
      </c>
      <c r="H193" s="10">
        <f>(data1!$A188-Logit!$B193)*data1!D188</f>
        <v>0.92593179561156591</v>
      </c>
      <c r="I193" s="10">
        <f>(data1!$A188-Logit!$B193)*data1!E188</f>
        <v>13.888976934173488</v>
      </c>
      <c r="J193" s="10">
        <f>(data1!$A188-Logit!$B193)*data1!F188</f>
        <v>2.2839650958418627</v>
      </c>
      <c r="K193" s="10">
        <f>(data1!$A188-Logit!$B193)*data1!G188</f>
        <v>0</v>
      </c>
      <c r="L193" s="10">
        <f>(data1!$A188-Logit!$B193)*data1!H188</f>
        <v>0</v>
      </c>
    </row>
    <row r="194" spans="1:12" x14ac:dyDescent="0.25">
      <c r="A194">
        <v>188</v>
      </c>
      <c r="B194">
        <f>1/(1+EXP(-($A$3+SUMPRODUCT($B$3:$H$3,data1!B189:H189))))</f>
        <v>0.6904169312180316</v>
      </c>
      <c r="C194">
        <f>(B194^data1!A189)*((1-B194)^(1-data1!A189))</f>
        <v>0.6904169312180316</v>
      </c>
      <c r="D194">
        <f t="shared" si="4"/>
        <v>-0.37045961573315894</v>
      </c>
      <c r="E194" s="10">
        <f>data1!$A189-Logit!$B194</f>
        <v>0.3095830687819684</v>
      </c>
      <c r="F194" s="10">
        <f>(data1!$A189-Logit!$B194)*data1!B189</f>
        <v>1.8624590590557126</v>
      </c>
      <c r="G194" s="10">
        <f>(data1!$A189-Logit!$B194)*data1!C189</f>
        <v>4.0245798941655888</v>
      </c>
      <c r="H194" s="10">
        <f>(data1!$A189-Logit!$B194)*data1!D189</f>
        <v>3.4054137566016522</v>
      </c>
      <c r="I194" s="10">
        <f>(data1!$A189-Logit!$B194)*data1!E189</f>
        <v>37.459551322618175</v>
      </c>
      <c r="J194" s="10">
        <f>(data1!$A189-Logit!$B194)*data1!F189</f>
        <v>15.169570370316452</v>
      </c>
      <c r="K194" s="10">
        <f>(data1!$A189-Logit!$B194)*data1!G189</f>
        <v>0</v>
      </c>
      <c r="L194" s="10">
        <f>(data1!$A189-Logit!$B194)*data1!H189</f>
        <v>0.3095830687819684</v>
      </c>
    </row>
    <row r="195" spans="1:12" x14ac:dyDescent="0.25">
      <c r="A195">
        <v>189</v>
      </c>
      <c r="B195">
        <f>1/(1+EXP(-($A$3+SUMPRODUCT($B$3:$H$3,data1!B190:H190))))</f>
        <v>0.78186606802964242</v>
      </c>
      <c r="C195">
        <f>(B195^data1!A190)*((1-B195)^(1-data1!A190))</f>
        <v>0.78186606802964242</v>
      </c>
      <c r="D195">
        <f t="shared" si="4"/>
        <v>-0.24607182160924465</v>
      </c>
      <c r="E195" s="10">
        <f>data1!$A190-Logit!$B195</f>
        <v>0.21813393197035758</v>
      </c>
      <c r="F195" s="10">
        <f>(data1!$A190-Logit!$B195)*data1!B190</f>
        <v>3.7300924001918929</v>
      </c>
      <c r="G195" s="10">
        <f>(data1!$A190-Logit!$B195)*data1!C190</f>
        <v>2.6176071836442909</v>
      </c>
      <c r="H195" s="10">
        <f>(data1!$A190-Logit!$B195)*data1!D190</f>
        <v>1.5269375237925029</v>
      </c>
      <c r="I195" s="10">
        <f>(data1!$A190-Logit!$B195)*data1!E190</f>
        <v>10.68856266654752</v>
      </c>
      <c r="J195" s="10">
        <f>(data1!$A190-Logit!$B195)*data1!F190</f>
        <v>7.1984197550218001</v>
      </c>
      <c r="K195" s="10">
        <f>(data1!$A190-Logit!$B195)*data1!G190</f>
        <v>0</v>
      </c>
      <c r="L195" s="10">
        <f>(data1!$A190-Logit!$B195)*data1!H190</f>
        <v>0.65440179591107273</v>
      </c>
    </row>
    <row r="196" spans="1:12" x14ac:dyDescent="0.25">
      <c r="A196">
        <v>190</v>
      </c>
      <c r="B196">
        <f>1/(1+EXP(-($A$3+SUMPRODUCT($B$3:$H$3,data1!B191:H191))))</f>
        <v>0.86533406435538329</v>
      </c>
      <c r="C196">
        <f>(B196^data1!A191)*((1-B196)^(1-data1!A191))</f>
        <v>0.86533406435538329</v>
      </c>
      <c r="D196">
        <f t="shared" si="4"/>
        <v>-0.14463964503997045</v>
      </c>
      <c r="E196" s="10">
        <f>data1!$A191-Logit!$B196</f>
        <v>0.13466593564461671</v>
      </c>
      <c r="F196" s="10">
        <f>(data1!$A191-Logit!$B196)*data1!B191</f>
        <v>1.1092433745773009</v>
      </c>
      <c r="G196" s="10">
        <f>(data1!$A191-Logit!$B196)*data1!C191</f>
        <v>1.6159912277354005</v>
      </c>
      <c r="H196" s="10">
        <f>(data1!$A191-Logit!$B196)*data1!D191</f>
        <v>1.2119934208015504</v>
      </c>
      <c r="I196" s="10">
        <f>(data1!$A191-Logit!$B196)*data1!E191</f>
        <v>10.907940787213953</v>
      </c>
      <c r="J196" s="10">
        <f>(data1!$A191-Logit!$B196)*data1!F191</f>
        <v>4.0399780693385008</v>
      </c>
      <c r="K196" s="10">
        <f>(data1!$A191-Logit!$B196)*data1!G191</f>
        <v>0</v>
      </c>
      <c r="L196" s="10">
        <f>(data1!$A191-Logit!$B196)*data1!H191</f>
        <v>0</v>
      </c>
    </row>
    <row r="197" spans="1:12" x14ac:dyDescent="0.25">
      <c r="A197">
        <v>191</v>
      </c>
      <c r="B197">
        <f>1/(1+EXP(-($A$3+SUMPRODUCT($B$3:$H$3,data1!B192:H192))))</f>
        <v>0.69320843615690719</v>
      </c>
      <c r="C197">
        <f>(B197^data1!A192)*((1-B197)^(1-data1!A192))</f>
        <v>0.69320843615690719</v>
      </c>
      <c r="D197">
        <f t="shared" si="4"/>
        <v>-0.36642455134037716</v>
      </c>
      <c r="E197" s="10">
        <f>data1!$A192-Logit!$B197</f>
        <v>0.30679156384309281</v>
      </c>
      <c r="F197" s="10">
        <f>(data1!$A192-Logit!$B197)*data1!B192</f>
        <v>4.0803530194431934</v>
      </c>
      <c r="G197" s="10">
        <f>(data1!$A192-Logit!$B197)*data1!C192</f>
        <v>3.6814987661171137</v>
      </c>
      <c r="H197" s="10">
        <f>(data1!$A192-Logit!$B197)*data1!D192</f>
        <v>5.829039713018763</v>
      </c>
      <c r="I197" s="10">
        <f>(data1!$A192-Logit!$B197)*data1!E192</f>
        <v>110.7517545473565</v>
      </c>
      <c r="J197" s="10">
        <f>(data1!$A192-Logit!$B197)*data1!F192</f>
        <v>16.566744447527011</v>
      </c>
      <c r="K197" s="10">
        <f>(data1!$A192-Logit!$B197)*data1!G192</f>
        <v>0</v>
      </c>
      <c r="L197" s="10">
        <f>(data1!$A192-Logit!$B197)*data1!H192</f>
        <v>0</v>
      </c>
    </row>
    <row r="198" spans="1:12" x14ac:dyDescent="0.25">
      <c r="A198">
        <v>192</v>
      </c>
      <c r="B198">
        <f>1/(1+EXP(-($A$3+SUMPRODUCT($B$3:$H$3,data1!B193:H193))))</f>
        <v>0.76980599814000783</v>
      </c>
      <c r="C198">
        <f>(B198^data1!A193)*((1-B198)^(1-data1!A193))</f>
        <v>0.76980599814000783</v>
      </c>
      <c r="D198">
        <f t="shared" si="4"/>
        <v>-0.26161674634678106</v>
      </c>
      <c r="E198" s="10">
        <f>data1!$A193-Logit!$B198</f>
        <v>0.23019400185999217</v>
      </c>
      <c r="F198" s="10">
        <f>(data1!$A193-Logit!$B198)*data1!B193</f>
        <v>3.6831088594222456</v>
      </c>
      <c r="G198" s="10">
        <f>(data1!$A193-Logit!$B198)*data1!C193</f>
        <v>2.5321340204599139</v>
      </c>
      <c r="H198" s="10">
        <f>(data1!$A193-Logit!$B198)*data1!D193</f>
        <v>2.5321340204599139</v>
      </c>
      <c r="I198" s="10">
        <f>(data1!$A193-Logit!$B198)*data1!E193</f>
        <v>27.853474225059053</v>
      </c>
      <c r="J198" s="10">
        <f>(data1!$A193-Logit!$B198)*data1!F193</f>
        <v>8.9775660725396946</v>
      </c>
      <c r="K198" s="10">
        <f>(data1!$A193-Logit!$B198)*data1!G193</f>
        <v>0</v>
      </c>
      <c r="L198" s="10">
        <f>(data1!$A193-Logit!$B198)*data1!H193</f>
        <v>0.92077600743996868</v>
      </c>
    </row>
    <row r="199" spans="1:12" x14ac:dyDescent="0.25">
      <c r="A199">
        <v>193</v>
      </c>
      <c r="B199">
        <f>1/(1+EXP(-($A$3+SUMPRODUCT($B$3:$H$3,data1!B194:H194))))</f>
        <v>0.65750583960710851</v>
      </c>
      <c r="C199">
        <f>(B199^data1!A194)*((1-B199)^(1-data1!A194))</f>
        <v>0.65750583960710851</v>
      </c>
      <c r="D199">
        <f t="shared" ref="D199:D262" si="5">LN(C199)</f>
        <v>-0.41930163343793403</v>
      </c>
      <c r="E199" s="10">
        <f>data1!$A194-Logit!$B199</f>
        <v>0.34249416039289149</v>
      </c>
      <c r="F199" s="10">
        <f>(data1!$A194-Logit!$B199)*data1!B194</f>
        <v>4.2948734919829139</v>
      </c>
      <c r="G199" s="10">
        <f>(data1!$A194-Logit!$B199)*data1!C194</f>
        <v>4.1099299247146979</v>
      </c>
      <c r="H199" s="10">
        <f>(data1!$A194-Logit!$B199)*data1!D194</f>
        <v>2.7399532831431319</v>
      </c>
      <c r="I199" s="10">
        <f>(data1!$A194-Logit!$B199)*data1!E194</f>
        <v>21.919626265145055</v>
      </c>
      <c r="J199" s="10">
        <f>(data1!$A194-Logit!$B199)*data1!F194</f>
        <v>14.727248896894334</v>
      </c>
      <c r="K199" s="10">
        <f>(data1!$A194-Logit!$B199)*data1!G194</f>
        <v>0</v>
      </c>
      <c r="L199" s="10">
        <f>(data1!$A194-Logit!$B199)*data1!H194</f>
        <v>1.0274824811786745</v>
      </c>
    </row>
    <row r="200" spans="1:12" x14ac:dyDescent="0.25">
      <c r="A200">
        <v>194</v>
      </c>
      <c r="B200">
        <f>1/(1+EXP(-($A$3+SUMPRODUCT($B$3:$H$3,data1!B195:H195))))</f>
        <v>0.83570887898845791</v>
      </c>
      <c r="C200">
        <f>(B200^data1!A195)*((1-B200)^(1-data1!A195))</f>
        <v>0.83570887898845791</v>
      </c>
      <c r="D200">
        <f t="shared" si="5"/>
        <v>-0.17947495741893665</v>
      </c>
      <c r="E200" s="10">
        <f>data1!$A195-Logit!$B200</f>
        <v>0.16429112101154209</v>
      </c>
      <c r="F200" s="10">
        <f>(data1!$A195-Logit!$B200)*data1!B195</f>
        <v>2.9572464454166654</v>
      </c>
      <c r="G200" s="10">
        <f>(data1!$A195-Logit!$B200)*data1!C195</f>
        <v>1.4786200891038788</v>
      </c>
      <c r="H200" s="10">
        <f>(data1!$A195-Logit!$B200)*data1!D195</f>
        <v>2.1357845731500471</v>
      </c>
      <c r="I200" s="10">
        <f>(data1!$A195-Logit!$B200)*data1!E195</f>
        <v>27.765199450950611</v>
      </c>
      <c r="J200" s="10">
        <f>(data1!$A195-Logit!$B200)*data1!F195</f>
        <v>5.0930247513578042</v>
      </c>
      <c r="K200" s="10">
        <f>(data1!$A195-Logit!$B200)*data1!G195</f>
        <v>0</v>
      </c>
      <c r="L200" s="10">
        <f>(data1!$A195-Logit!$B200)*data1!H195</f>
        <v>0.49287336303462626</v>
      </c>
    </row>
    <row r="201" spans="1:12" x14ac:dyDescent="0.25">
      <c r="A201">
        <v>195</v>
      </c>
      <c r="B201">
        <f>1/(1+EXP(-($A$3+SUMPRODUCT($B$3:$H$3,data1!B196:H196))))</f>
        <v>0.66446569492901841</v>
      </c>
      <c r="C201">
        <f>(B201^data1!A196)*((1-B201)^(1-data1!A196))</f>
        <v>0.66446569492901841</v>
      </c>
      <c r="D201">
        <f t="shared" si="5"/>
        <v>-0.40877202755045988</v>
      </c>
      <c r="E201" s="10">
        <f>data1!$A196-Logit!$B201</f>
        <v>0.33553430507098159</v>
      </c>
      <c r="F201" s="10">
        <f>(data1!$A196-Logit!$B201)*data1!B196</f>
        <v>10.468670574207</v>
      </c>
      <c r="G201" s="10">
        <f>(data1!$A196-Logit!$B201)*data1!C196</f>
        <v>4.3619459659227608</v>
      </c>
      <c r="H201" s="10">
        <f>(data1!$A196-Logit!$B201)*data1!D196</f>
        <v>1.3421372202839263</v>
      </c>
      <c r="I201" s="10">
        <f>(data1!$A196-Logit!$B201)*data1!E196</f>
        <v>5.3685488811357054</v>
      </c>
      <c r="J201" s="10">
        <f>(data1!$A196-Logit!$B201)*data1!F196</f>
        <v>11.072632067342392</v>
      </c>
      <c r="K201" s="10">
        <f>(data1!$A196-Logit!$B201)*data1!G196</f>
        <v>0</v>
      </c>
      <c r="L201" s="10">
        <f>(data1!$A196-Logit!$B201)*data1!H196</f>
        <v>1.0066029152129448</v>
      </c>
    </row>
    <row r="202" spans="1:12" x14ac:dyDescent="0.25">
      <c r="A202">
        <v>196</v>
      </c>
      <c r="B202">
        <f>1/(1+EXP(-($A$3+SUMPRODUCT($B$3:$H$3,data1!B197:H197))))</f>
        <v>0.64163839830810376</v>
      </c>
      <c r="C202">
        <f>(B202^data1!A197)*((1-B202)^(1-data1!A197))</f>
        <v>0.64163839830810376</v>
      </c>
      <c r="D202">
        <f t="shared" si="5"/>
        <v>-0.44373037648356722</v>
      </c>
      <c r="E202" s="10">
        <f>data1!$A197-Logit!$B202</f>
        <v>0.35836160169189624</v>
      </c>
      <c r="F202" s="10">
        <f>(data1!$A197-Logit!$B202)*data1!B197</f>
        <v>7.4359711096428436</v>
      </c>
      <c r="G202" s="10">
        <f>(data1!$A197-Logit!$B202)*data1!C197</f>
        <v>4.3003392203027548</v>
      </c>
      <c r="H202" s="10">
        <f>(data1!$A197-Logit!$B202)*data1!D197</f>
        <v>2.5085312118432737</v>
      </c>
      <c r="I202" s="10">
        <f>(data1!$A197-Logit!$B202)*data1!E197</f>
        <v>17.559718482902916</v>
      </c>
      <c r="J202" s="10">
        <f>(data1!$A197-Logit!$B202)*data1!F197</f>
        <v>14.334464067675849</v>
      </c>
      <c r="K202" s="10">
        <f>(data1!$A197-Logit!$B202)*data1!G197</f>
        <v>0</v>
      </c>
      <c r="L202" s="10">
        <f>(data1!$A197-Logit!$B202)*data1!H197</f>
        <v>1.0750848050756887</v>
      </c>
    </row>
    <row r="203" spans="1:12" x14ac:dyDescent="0.25">
      <c r="A203">
        <v>197</v>
      </c>
      <c r="B203">
        <f>1/(1+EXP(-($A$3+SUMPRODUCT($B$3:$H$3,data1!B198:H198))))</f>
        <v>0.92461076975023926</v>
      </c>
      <c r="C203">
        <f>(B203^data1!A198)*((1-B203)^(1-data1!A198))</f>
        <v>0.92461076975023926</v>
      </c>
      <c r="D203">
        <f t="shared" si="5"/>
        <v>-7.8382419485640509E-2</v>
      </c>
      <c r="E203" s="10">
        <f>data1!$A198-Logit!$B203</f>
        <v>7.5389230249760741E-2</v>
      </c>
      <c r="F203" s="10">
        <f>(data1!$A198-Logit!$B203)*data1!B198</f>
        <v>0.83681444520215686</v>
      </c>
      <c r="G203" s="10">
        <f>(data1!$A198-Logit!$B203)*data1!C198</f>
        <v>0.9046707629971289</v>
      </c>
      <c r="H203" s="10">
        <f>(data1!$A198-Logit!$B203)*data1!D198</f>
        <v>1.4323953747454541</v>
      </c>
      <c r="I203" s="10">
        <f>(data1!$A198-Logit!$B203)*data1!E198</f>
        <v>27.215512120163627</v>
      </c>
      <c r="J203" s="10">
        <f>(data1!$A198-Logit!$B203)*data1!F198</f>
        <v>2.7140122889913867</v>
      </c>
      <c r="K203" s="10">
        <f>(data1!$A198-Logit!$B203)*data1!G198</f>
        <v>0</v>
      </c>
      <c r="L203" s="10">
        <f>(data1!$A198-Logit!$B203)*data1!H198</f>
        <v>7.5389230249760741E-2</v>
      </c>
    </row>
    <row r="204" spans="1:12" x14ac:dyDescent="0.25">
      <c r="A204">
        <v>198</v>
      </c>
      <c r="B204">
        <f>1/(1+EXP(-($A$3+SUMPRODUCT($B$3:$H$3,data1!B199:H199))))</f>
        <v>0.60175787643254819</v>
      </c>
      <c r="C204">
        <f>(B204^data1!A199)*((1-B204)^(1-data1!A199))</f>
        <v>0.60175787643254819</v>
      </c>
      <c r="D204">
        <f t="shared" si="5"/>
        <v>-0.50790011319390294</v>
      </c>
      <c r="E204" s="10">
        <f>data1!$A199-Logit!$B204</f>
        <v>0.39824212356745181</v>
      </c>
      <c r="F204" s="10">
        <f>(data1!$A199-Logit!$B204)*data1!B199</f>
        <v>8.2356472369087612</v>
      </c>
      <c r="G204" s="10">
        <f>(data1!$A199-Logit!$B204)*data1!C199</f>
        <v>4.7789054828094217</v>
      </c>
      <c r="H204" s="10">
        <f>(data1!$A199-Logit!$B204)*data1!D199</f>
        <v>5.5753897299443249</v>
      </c>
      <c r="I204" s="10">
        <f>(data1!$A199-Logit!$B204)*data1!E199</f>
        <v>78.055456219220559</v>
      </c>
      <c r="J204" s="10">
        <f>(data1!$A199-Logit!$B204)*data1!F199</f>
        <v>20.310348301940042</v>
      </c>
      <c r="K204" s="10">
        <f>(data1!$A199-Logit!$B204)*data1!G199</f>
        <v>0</v>
      </c>
      <c r="L204" s="10">
        <f>(data1!$A199-Logit!$B204)*data1!H199</f>
        <v>0</v>
      </c>
    </row>
    <row r="205" spans="1:12" x14ac:dyDescent="0.25">
      <c r="A205">
        <v>199</v>
      </c>
      <c r="B205">
        <f>1/(1+EXP(-($A$3+SUMPRODUCT($B$3:$H$3,data1!B200:H200))))</f>
        <v>0.79696915891393438</v>
      </c>
      <c r="C205">
        <f>(B205^data1!A200)*((1-B205)^(1-data1!A200))</f>
        <v>0.79696915891393438</v>
      </c>
      <c r="D205">
        <f t="shared" si="5"/>
        <v>-0.22693929740999175</v>
      </c>
      <c r="E205" s="10">
        <f>data1!$A200-Logit!$B205</f>
        <v>0.20303084108606562</v>
      </c>
      <c r="F205" s="10">
        <f>(data1!$A200-Logit!$B205)*data1!B200</f>
        <v>3.6545570758021739</v>
      </c>
      <c r="G205" s="10">
        <f>(data1!$A200-Logit!$B205)*data1!C200</f>
        <v>2.6394009341188531</v>
      </c>
      <c r="H205" s="10">
        <f>(data1!$A200-Logit!$B205)*data1!D200</f>
        <v>2.8424317752049184</v>
      </c>
      <c r="I205" s="10">
        <f>(data1!$A200-Logit!$B205)*data1!E200</f>
        <v>39.794044852868858</v>
      </c>
      <c r="J205" s="10">
        <f>(data1!$A200-Logit!$B205)*data1!F200</f>
        <v>8.9333570077868867</v>
      </c>
      <c r="K205" s="10">
        <f>(data1!$A200-Logit!$B205)*data1!G200</f>
        <v>0</v>
      </c>
      <c r="L205" s="10">
        <f>(data1!$A200-Logit!$B205)*data1!H200</f>
        <v>0.20303084108606562</v>
      </c>
    </row>
    <row r="206" spans="1:12" x14ac:dyDescent="0.25">
      <c r="A206">
        <v>200</v>
      </c>
      <c r="B206">
        <f>1/(1+EXP(-($A$3+SUMPRODUCT($B$3:$H$3,data1!B201:H201))))</f>
        <v>0.58527719867405692</v>
      </c>
      <c r="C206">
        <f>(B206^data1!A201)*((1-B206)^(1-data1!A201))</f>
        <v>0.58527719867405692</v>
      </c>
      <c r="D206">
        <f t="shared" si="5"/>
        <v>-0.53566970009156734</v>
      </c>
      <c r="E206" s="10">
        <f>data1!$A201-Logit!$B206</f>
        <v>0.41472280132594308</v>
      </c>
      <c r="F206" s="10">
        <f>(data1!$A201-Logit!$B206)*data1!B201</f>
        <v>13.449487468276605</v>
      </c>
      <c r="G206" s="10">
        <f>(data1!$A201-Logit!$B206)*data1!C201</f>
        <v>6.6355648212150893</v>
      </c>
      <c r="H206" s="10">
        <f>(data1!$A201-Logit!$B206)*data1!D201</f>
        <v>1.2441684039778291</v>
      </c>
      <c r="I206" s="10">
        <f>(data1!$A201-Logit!$B206)*data1!E201</f>
        <v>3.7325052119334878</v>
      </c>
      <c r="J206" s="10">
        <f>(data1!$A201-Logit!$B206)*data1!F201</f>
        <v>17.418357655689608</v>
      </c>
      <c r="K206" s="10">
        <f>(data1!$A201-Logit!$B206)*data1!G201</f>
        <v>0</v>
      </c>
      <c r="L206" s="10">
        <f>(data1!$A201-Logit!$B206)*data1!H201</f>
        <v>1.2441684039778291</v>
      </c>
    </row>
    <row r="207" spans="1:12" x14ac:dyDescent="0.25">
      <c r="A207">
        <v>201</v>
      </c>
      <c r="B207">
        <f>1/(1+EXP(-($A$3+SUMPRODUCT($B$3:$H$3,data1!B202:H202))))</f>
        <v>0.62568141214629647</v>
      </c>
      <c r="C207">
        <f>(B207^data1!A202)*((1-B207)^(1-data1!A202))</f>
        <v>0.62568141214629647</v>
      </c>
      <c r="D207">
        <f t="shared" si="5"/>
        <v>-0.46891396371284627</v>
      </c>
      <c r="E207" s="10">
        <f>data1!$A202-Logit!$B207</f>
        <v>0.37431858785370353</v>
      </c>
      <c r="F207" s="10">
        <f>(data1!$A202-Logit!$B207)*data1!B202</f>
        <v>12.315093534848421</v>
      </c>
      <c r="G207" s="10">
        <f>(data1!$A202-Logit!$B207)*data1!C202</f>
        <v>4.4918230542444419</v>
      </c>
      <c r="H207" s="10">
        <f>(data1!$A202-Logit!$B207)*data1!D202</f>
        <v>3.3688672906833319</v>
      </c>
      <c r="I207" s="10">
        <f>(data1!$A202-Logit!$B207)*data1!E202</f>
        <v>30.319805616149985</v>
      </c>
      <c r="J207" s="10">
        <f>(data1!$A202-Logit!$B207)*data1!F202</f>
        <v>14.972743514148142</v>
      </c>
      <c r="K207" s="10">
        <f>(data1!$A202-Logit!$B207)*data1!G202</f>
        <v>0</v>
      </c>
      <c r="L207" s="10">
        <f>(data1!$A202-Logit!$B207)*data1!H202</f>
        <v>0.37431858785370353</v>
      </c>
    </row>
    <row r="208" spans="1:12" x14ac:dyDescent="0.25">
      <c r="A208">
        <v>202</v>
      </c>
      <c r="B208">
        <f>1/(1+EXP(-($A$3+SUMPRODUCT($B$3:$H$3,data1!B203:H203))))</f>
        <v>0.58909382835689239</v>
      </c>
      <c r="C208">
        <f>(B208^data1!A203)*((1-B208)^(1-data1!A203))</f>
        <v>0.58909382835689239</v>
      </c>
      <c r="D208">
        <f t="shared" si="5"/>
        <v>-0.52916980690235849</v>
      </c>
      <c r="E208" s="10">
        <f>data1!$A203-Logit!$B208</f>
        <v>0.41090617164310761</v>
      </c>
      <c r="F208" s="10">
        <f>(data1!$A203-Logit!$B208)*data1!B203</f>
        <v>9.9028412445711229</v>
      </c>
      <c r="G208" s="10">
        <f>(data1!$A203-Logit!$B208)*data1!C203</f>
        <v>6.5744987462897218</v>
      </c>
      <c r="H208" s="10">
        <f>(data1!$A203-Logit!$B208)*data1!D203</f>
        <v>2.8763432015017534</v>
      </c>
      <c r="I208" s="10">
        <f>(data1!$A203-Logit!$B208)*data1!E203</f>
        <v>20.134402410512273</v>
      </c>
      <c r="J208" s="10">
        <f>(data1!$A203-Logit!$B208)*data1!F203</f>
        <v>13.970809835865658</v>
      </c>
      <c r="K208" s="10">
        <f>(data1!$A203-Logit!$B208)*data1!G203</f>
        <v>0.41090617164310761</v>
      </c>
      <c r="L208" s="10">
        <f>(data1!$A203-Logit!$B208)*data1!H203</f>
        <v>0.41090617164310761</v>
      </c>
    </row>
    <row r="209" spans="1:12" x14ac:dyDescent="0.25">
      <c r="A209">
        <v>203</v>
      </c>
      <c r="B209">
        <f>1/(1+EXP(-($A$3+SUMPRODUCT($B$3:$H$3,data1!B204:H204))))</f>
        <v>0.92065038825993983</v>
      </c>
      <c r="C209">
        <f>(B209^data1!A204)*((1-B209)^(1-data1!A204))</f>
        <v>0.92065038825993983</v>
      </c>
      <c r="D209">
        <f t="shared" si="5"/>
        <v>-8.2674914945280134E-2</v>
      </c>
      <c r="E209" s="10">
        <f>data1!$A204-Logit!$B209</f>
        <v>7.9349611740060166E-2</v>
      </c>
      <c r="F209" s="10">
        <f>(data1!$A204-Logit!$B209)*data1!B204</f>
        <v>1.4124542059930552</v>
      </c>
      <c r="G209" s="10">
        <f>(data1!$A204-Logit!$B209)*data1!C204</f>
        <v>1.3489433995810227</v>
      </c>
      <c r="H209" s="10">
        <f>(data1!$A204-Logit!$B209)*data1!D204</f>
        <v>0.55544728218042116</v>
      </c>
      <c r="I209" s="10">
        <f>(data1!$A204-Logit!$B209)*data1!E204</f>
        <v>3.888130975262948</v>
      </c>
      <c r="J209" s="10">
        <f>(data1!$A204-Logit!$B209)*data1!F204</f>
        <v>2.3804883522018052</v>
      </c>
      <c r="K209" s="10">
        <f>(data1!$A204-Logit!$B209)*data1!G204</f>
        <v>0</v>
      </c>
      <c r="L209" s="10">
        <f>(data1!$A204-Logit!$B209)*data1!H204</f>
        <v>0</v>
      </c>
    </row>
    <row r="210" spans="1:12" x14ac:dyDescent="0.25">
      <c r="A210">
        <v>204</v>
      </c>
      <c r="B210">
        <f>1/(1+EXP(-($A$3+SUMPRODUCT($B$3:$H$3,data1!B205:H205))))</f>
        <v>0.53806548426928646</v>
      </c>
      <c r="C210">
        <f>(B210^data1!A205)*((1-B210)^(1-data1!A205))</f>
        <v>0.53806548426928646</v>
      </c>
      <c r="D210">
        <f t="shared" si="5"/>
        <v>-0.61977500825473264</v>
      </c>
      <c r="E210" s="10">
        <f>data1!$A205-Logit!$B210</f>
        <v>0.46193451573071354</v>
      </c>
      <c r="F210" s="10">
        <f>(data1!$A205-Logit!$B210)*data1!B205</f>
        <v>9.4696655021111322</v>
      </c>
      <c r="G210" s="10">
        <f>(data1!$A205-Logit!$B210)*data1!C205</f>
        <v>5.5432141887685624</v>
      </c>
      <c r="H210" s="10">
        <f>(data1!$A205-Logit!$B210)*data1!D205</f>
        <v>6.4670832202299895</v>
      </c>
      <c r="I210" s="10">
        <f>(data1!$A205-Logit!$B210)*data1!E205</f>
        <v>90.539165083219856</v>
      </c>
      <c r="J210" s="10">
        <f>(data1!$A205-Logit!$B210)*data1!F205</f>
        <v>24.944463849458529</v>
      </c>
      <c r="K210" s="10">
        <f>(data1!$A205-Logit!$B210)*data1!G205</f>
        <v>0</v>
      </c>
      <c r="L210" s="10">
        <f>(data1!$A205-Logit!$B210)*data1!H205</f>
        <v>0</v>
      </c>
    </row>
    <row r="211" spans="1:12" x14ac:dyDescent="0.25">
      <c r="A211">
        <v>205</v>
      </c>
      <c r="B211">
        <f>1/(1+EXP(-($A$3+SUMPRODUCT($B$3:$H$3,data1!B206:H206))))</f>
        <v>0.84340092173088321</v>
      </c>
      <c r="C211">
        <f>(B211^data1!A206)*((1-B211)^(1-data1!A206))</f>
        <v>0.84340092173088321</v>
      </c>
      <c r="D211">
        <f t="shared" si="5"/>
        <v>-0.17031284479514644</v>
      </c>
      <c r="E211" s="10">
        <f>data1!$A206-Logit!$B211</f>
        <v>0.15659907826911679</v>
      </c>
      <c r="F211" s="10">
        <f>(data1!$A206-Logit!$B211)*data1!B206</f>
        <v>1.644274341962195</v>
      </c>
      <c r="G211" s="10">
        <f>(data1!$A206-Logit!$B211)*data1!C206</f>
        <v>1.8791889392294014</v>
      </c>
      <c r="H211" s="10">
        <f>(data1!$A206-Logit!$B211)*data1!D206</f>
        <v>4.5413732698043869</v>
      </c>
      <c r="I211" s="10">
        <f>(data1!$A206-Logit!$B211)*data1!E206</f>
        <v>131.69982482432721</v>
      </c>
      <c r="J211" s="10">
        <f>(data1!$A206-Logit!$B211)*data1!F206</f>
        <v>7.986552991724956</v>
      </c>
      <c r="K211" s="10">
        <f>(data1!$A206-Logit!$B211)*data1!G206</f>
        <v>0</v>
      </c>
      <c r="L211" s="10">
        <f>(data1!$A206-Logit!$B211)*data1!H206</f>
        <v>0</v>
      </c>
    </row>
    <row r="212" spans="1:12" x14ac:dyDescent="0.25">
      <c r="A212">
        <v>206</v>
      </c>
      <c r="B212">
        <f>1/(1+EXP(-($A$3+SUMPRODUCT($B$3:$H$3,data1!B207:H207))))</f>
        <v>0.77087389667812922</v>
      </c>
      <c r="C212">
        <f>(B212^data1!A207)*((1-B212)^(1-data1!A207))</f>
        <v>0.77087389667812922</v>
      </c>
      <c r="D212">
        <f t="shared" si="5"/>
        <v>-0.26023047693062007</v>
      </c>
      <c r="E212" s="10">
        <f>data1!$A207-Logit!$B212</f>
        <v>0.22912610332187078</v>
      </c>
      <c r="F212" s="10">
        <f>(data1!$A207-Logit!$B212)*data1!B207</f>
        <v>2.3913970697222093</v>
      </c>
      <c r="G212" s="10">
        <f>(data1!$A207-Logit!$B212)*data1!C207</f>
        <v>2.0621349298968372</v>
      </c>
      <c r="H212" s="10">
        <f>(data1!$A207-Logit!$B212)*data1!D207</f>
        <v>4.3533959631155446</v>
      </c>
      <c r="I212" s="10">
        <f>(data1!$A207-Logit!$B212)*data1!E207</f>
        <v>82.714523299195349</v>
      </c>
      <c r="J212" s="10">
        <f>(data1!$A207-Logit!$B212)*data1!F207</f>
        <v>10.081548546162313</v>
      </c>
      <c r="K212" s="10">
        <f>(data1!$A207-Logit!$B212)*data1!G207</f>
        <v>0</v>
      </c>
      <c r="L212" s="10">
        <f>(data1!$A207-Logit!$B212)*data1!H207</f>
        <v>0.45825220664374156</v>
      </c>
    </row>
    <row r="213" spans="1:12" x14ac:dyDescent="0.25">
      <c r="A213">
        <v>207</v>
      </c>
      <c r="B213">
        <f>1/(1+EXP(-($A$3+SUMPRODUCT($B$3:$H$3,data1!B208:H208))))</f>
        <v>0.77384589154983685</v>
      </c>
      <c r="C213">
        <f>(B213^data1!A208)*((1-B213)^(1-data1!A208))</f>
        <v>0.77384589154983685</v>
      </c>
      <c r="D213">
        <f t="shared" si="5"/>
        <v>-0.2563825317415041</v>
      </c>
      <c r="E213" s="10">
        <f>data1!$A208-Logit!$B213</f>
        <v>0.22615410845016315</v>
      </c>
      <c r="F213" s="10">
        <f>(data1!$A208-Logit!$B213)*data1!B208</f>
        <v>4.1148717774603245</v>
      </c>
      <c r="G213" s="10">
        <f>(data1!$A208-Logit!$B213)*data1!C208</f>
        <v>2.7138493014019578</v>
      </c>
      <c r="H213" s="10">
        <f>(data1!$A208-Logit!$B213)*data1!D208</f>
        <v>3.1661575183022839</v>
      </c>
      <c r="I213" s="10">
        <f>(data1!$A208-Logit!$B213)*data1!E208</f>
        <v>44.326205256231979</v>
      </c>
      <c r="J213" s="10">
        <f>(data1!$A208-Logit!$B213)*data1!F208</f>
        <v>9.7246266633570162</v>
      </c>
      <c r="K213" s="10">
        <f>(data1!$A208-Logit!$B213)*data1!G208</f>
        <v>0</v>
      </c>
      <c r="L213" s="10">
        <f>(data1!$A208-Logit!$B213)*data1!H208</f>
        <v>0.22615410845016315</v>
      </c>
    </row>
    <row r="214" spans="1:12" x14ac:dyDescent="0.25">
      <c r="A214">
        <v>208</v>
      </c>
      <c r="B214">
        <f>1/(1+EXP(-($A$3+SUMPRODUCT($B$3:$H$3,data1!B209:H209))))</f>
        <v>0.91365335202839293</v>
      </c>
      <c r="C214">
        <f>(B214^data1!A209)*((1-B214)^(1-data1!A209))</f>
        <v>0.91365335202839293</v>
      </c>
      <c r="D214">
        <f t="shared" si="5"/>
        <v>-9.0304044206224329E-2</v>
      </c>
      <c r="E214" s="10">
        <f>data1!$A209-Logit!$B214</f>
        <v>8.6346647971607071E-2</v>
      </c>
      <c r="F214" s="10">
        <f>(data1!$A209-Logit!$B214)*data1!B209</f>
        <v>1.1091293039787717</v>
      </c>
      <c r="G214" s="10">
        <f>(data1!$A209-Logit!$B214)*data1!C209</f>
        <v>1.0361597756592849</v>
      </c>
      <c r="H214" s="10">
        <f>(data1!$A209-Logit!$B214)*data1!D209</f>
        <v>1.3815463675457131</v>
      </c>
      <c r="I214" s="10">
        <f>(data1!$A209-Logit!$B214)*data1!E209</f>
        <v>22.10474188073141</v>
      </c>
      <c r="J214" s="10">
        <f>(data1!$A209-Logit!$B214)*data1!F209</f>
        <v>2.9357860310346404</v>
      </c>
      <c r="K214" s="10">
        <f>(data1!$A209-Logit!$B214)*data1!G209</f>
        <v>0</v>
      </c>
      <c r="L214" s="10">
        <f>(data1!$A209-Logit!$B214)*data1!H209</f>
        <v>8.6346647971607071E-2</v>
      </c>
    </row>
    <row r="215" spans="1:12" x14ac:dyDescent="0.25">
      <c r="A215">
        <v>209</v>
      </c>
      <c r="B215">
        <f>1/(1+EXP(-($A$3+SUMPRODUCT($B$3:$H$3,data1!B210:H210))))</f>
        <v>0.68746359886938635</v>
      </c>
      <c r="C215">
        <f>(B215^data1!A210)*((1-B215)^(1-data1!A210))</f>
        <v>0.68746359886938635</v>
      </c>
      <c r="D215">
        <f t="shared" si="5"/>
        <v>-0.37474639794223225</v>
      </c>
      <c r="E215" s="10">
        <f>data1!$A210-Logit!$B215</f>
        <v>0.31253640113061365</v>
      </c>
      <c r="F215" s="10">
        <f>(data1!$A210-Logit!$B215)*data1!B210</f>
        <v>4.3130023952140677</v>
      </c>
      <c r="G215" s="10">
        <f>(data1!$A210-Logit!$B215)*data1!C210</f>
        <v>4.0629732146979771</v>
      </c>
      <c r="H215" s="10">
        <f>(data1!$A210-Logit!$B215)*data1!D210</f>
        <v>3.1253640113061367</v>
      </c>
      <c r="I215" s="10">
        <f>(data1!$A210-Logit!$B215)*data1!E210</f>
        <v>31.253640113061365</v>
      </c>
      <c r="J215" s="10">
        <f>(data1!$A210-Logit!$B215)*data1!F210</f>
        <v>14.064138050877615</v>
      </c>
      <c r="K215" s="10">
        <f>(data1!$A210-Logit!$B215)*data1!G210</f>
        <v>0</v>
      </c>
      <c r="L215" s="10">
        <f>(data1!$A210-Logit!$B215)*data1!H210</f>
        <v>0</v>
      </c>
    </row>
    <row r="216" spans="1:12" x14ac:dyDescent="0.25">
      <c r="A216">
        <v>210</v>
      </c>
      <c r="B216">
        <f>1/(1+EXP(-($A$3+SUMPRODUCT($B$3:$H$3,data1!B211:H211))))</f>
        <v>0.76655198423673543</v>
      </c>
      <c r="C216">
        <f>(B216^data1!A211)*((1-B216)^(1-data1!A211))</f>
        <v>0.76655198423673543</v>
      </c>
      <c r="D216">
        <f t="shared" si="5"/>
        <v>-0.26585276270024522</v>
      </c>
      <c r="E216" s="10">
        <f>data1!$A211-Logit!$B216</f>
        <v>0.23344801576326457</v>
      </c>
      <c r="F216" s="10">
        <f>(data1!$A211-Logit!$B216)*data1!B211</f>
        <v>5.1825447922509245</v>
      </c>
      <c r="G216" s="10">
        <f>(data1!$A211-Logit!$B216)*data1!C211</f>
        <v>2.8013761891591749</v>
      </c>
      <c r="H216" s="10">
        <f>(data1!$A211-Logit!$B216)*data1!D211</f>
        <v>2.8013761891591749</v>
      </c>
      <c r="I216" s="10">
        <f>(data1!$A211-Logit!$B216)*data1!E211</f>
        <v>33.616514269910098</v>
      </c>
      <c r="J216" s="10">
        <f>(data1!$A211-Logit!$B216)*data1!F211</f>
        <v>9.1044726147673174</v>
      </c>
      <c r="K216" s="10">
        <f>(data1!$A211-Logit!$B216)*data1!G211</f>
        <v>0</v>
      </c>
      <c r="L216" s="10">
        <f>(data1!$A211-Logit!$B216)*data1!H211</f>
        <v>0</v>
      </c>
    </row>
    <row r="217" spans="1:12" x14ac:dyDescent="0.25">
      <c r="A217">
        <v>211</v>
      </c>
      <c r="B217">
        <f>1/(1+EXP(-($A$3+SUMPRODUCT($B$3:$H$3,data1!B212:H212))))</f>
        <v>0.84015326225252229</v>
      </c>
      <c r="C217">
        <f>(B217^data1!A212)*((1-B217)^(1-data1!A212))</f>
        <v>0.84015326225252229</v>
      </c>
      <c r="D217">
        <f t="shared" si="5"/>
        <v>-0.17417094872515176</v>
      </c>
      <c r="E217" s="10">
        <f>data1!$A212-Logit!$B217</f>
        <v>0.15984673774747771</v>
      </c>
      <c r="F217" s="10">
        <f>(data1!$A212-Logit!$B217)*data1!B212</f>
        <v>1.0709637372534617</v>
      </c>
      <c r="G217" s="10">
        <f>(data1!$A212-Logit!$B217)*data1!C212</f>
        <v>1.9181608529697325</v>
      </c>
      <c r="H217" s="10">
        <f>(data1!$A212-Logit!$B217)*data1!D212</f>
        <v>3.836321705939465</v>
      </c>
      <c r="I217" s="10">
        <f>(data1!$A212-Logit!$B217)*data1!E212</f>
        <v>92.071720942547159</v>
      </c>
      <c r="J217" s="10">
        <f>(data1!$A212-Logit!$B217)*data1!F212</f>
        <v>7.9923368873738854</v>
      </c>
      <c r="K217" s="10">
        <f>(data1!$A212-Logit!$B217)*data1!G212</f>
        <v>0</v>
      </c>
      <c r="L217" s="10">
        <f>(data1!$A212-Logit!$B217)*data1!H212</f>
        <v>0</v>
      </c>
    </row>
    <row r="218" spans="1:12" x14ac:dyDescent="0.25">
      <c r="A218">
        <v>212</v>
      </c>
      <c r="B218">
        <f>1/(1+EXP(-($A$3+SUMPRODUCT($B$3:$H$3,data1!B213:H213))))</f>
        <v>0.37530467233868209</v>
      </c>
      <c r="C218">
        <f>(B218^data1!A213)*((1-B218)^(1-data1!A213))</f>
        <v>0.37530467233868209</v>
      </c>
      <c r="D218">
        <f t="shared" si="5"/>
        <v>-0.98001712330852686</v>
      </c>
      <c r="E218" s="10">
        <f>data1!$A213-Logit!$B218</f>
        <v>0.62469532766131786</v>
      </c>
      <c r="F218" s="10">
        <f>(data1!$A213-Logit!$B218)*data1!B213</f>
        <v>3.9043556278554141</v>
      </c>
      <c r="G218" s="10">
        <f>(data1!$A213-Logit!$B218)*data1!C213</f>
        <v>7.4963439319358143</v>
      </c>
      <c r="H218" s="10">
        <f>(data1!$A213-Logit!$B218)*data1!D213</f>
        <v>3.7481719659679071</v>
      </c>
      <c r="I218" s="10">
        <f>(data1!$A213-Logit!$B218)*data1!E213</f>
        <v>22.489031795807442</v>
      </c>
      <c r="J218" s="10">
        <f>(data1!$A213-Logit!$B218)*data1!F213</f>
        <v>32.484157038388531</v>
      </c>
      <c r="K218" s="10">
        <f>(data1!$A213-Logit!$B218)*data1!G213</f>
        <v>0</v>
      </c>
      <c r="L218" s="10">
        <f>(data1!$A213-Logit!$B218)*data1!H213</f>
        <v>0</v>
      </c>
    </row>
    <row r="219" spans="1:12" x14ac:dyDescent="0.25">
      <c r="A219">
        <v>213</v>
      </c>
      <c r="B219">
        <f>1/(1+EXP(-($A$3+SUMPRODUCT($B$3:$H$3,data1!B214:H214))))</f>
        <v>0.7016315384588927</v>
      </c>
      <c r="C219">
        <f>(B219^data1!A214)*((1-B219)^(1-data1!A214))</f>
        <v>0.7016315384588927</v>
      </c>
      <c r="D219">
        <f t="shared" si="5"/>
        <v>-0.35434688674107867</v>
      </c>
      <c r="E219" s="10">
        <f>data1!$A214-Logit!$B219</f>
        <v>0.2983684615411073</v>
      </c>
      <c r="F219" s="10">
        <f>(data1!$A214-Logit!$B219)*data1!B214</f>
        <v>4.654550390230531</v>
      </c>
      <c r="G219" s="10">
        <f>(data1!$A214-Logit!$B219)*data1!C214</f>
        <v>3.5804215384932876</v>
      </c>
      <c r="H219" s="10">
        <f>(data1!$A214-Logit!$B219)*data1!D214</f>
        <v>2.6853161538699659</v>
      </c>
      <c r="I219" s="10">
        <f>(data1!$A214-Logit!$B219)*data1!E214</f>
        <v>24.16784538482969</v>
      </c>
      <c r="J219" s="10">
        <f>(data1!$A214-Logit!$B219)*data1!F214</f>
        <v>12.233106923185399</v>
      </c>
      <c r="K219" s="10">
        <f>(data1!$A214-Logit!$B219)*data1!G214</f>
        <v>0</v>
      </c>
      <c r="L219" s="10">
        <f>(data1!$A214-Logit!$B219)*data1!H214</f>
        <v>0.5967369230822146</v>
      </c>
    </row>
    <row r="220" spans="1:12" x14ac:dyDescent="0.25">
      <c r="A220">
        <v>214</v>
      </c>
      <c r="B220">
        <f>1/(1+EXP(-($A$3+SUMPRODUCT($B$3:$H$3,data1!B215:H215))))</f>
        <v>0.41028700702127302</v>
      </c>
      <c r="C220">
        <f>(B220^data1!A215)*((1-B220)^(1-data1!A215))</f>
        <v>0.41028700702127302</v>
      </c>
      <c r="D220">
        <f t="shared" si="5"/>
        <v>-0.89089834705643334</v>
      </c>
      <c r="E220" s="10">
        <f>data1!$A215-Logit!$B220</f>
        <v>0.58971299297872704</v>
      </c>
      <c r="F220" s="10">
        <f>(data1!$A215-Logit!$B220)*data1!B215</f>
        <v>1.9460587538485168</v>
      </c>
      <c r="G220" s="10">
        <f>(data1!$A215-Logit!$B220)*data1!C215</f>
        <v>5.8971299297872708</v>
      </c>
      <c r="H220" s="10">
        <f>(data1!$A215-Logit!$B220)*data1!D215</f>
        <v>8.255981901702178</v>
      </c>
      <c r="I220" s="10">
        <f>(data1!$A215-Logit!$B220)*data1!E215</f>
        <v>115.58374662383049</v>
      </c>
      <c r="J220" s="10">
        <f>(data1!$A215-Logit!$B220)*data1!F215</f>
        <v>34.793066585744896</v>
      </c>
      <c r="K220" s="10">
        <f>(data1!$A215-Logit!$B220)*data1!G215</f>
        <v>0</v>
      </c>
      <c r="L220" s="10">
        <f>(data1!$A215-Logit!$B220)*data1!H215</f>
        <v>0</v>
      </c>
    </row>
    <row r="221" spans="1:12" x14ac:dyDescent="0.25">
      <c r="A221">
        <v>215</v>
      </c>
      <c r="B221">
        <f>1/(1+EXP(-($A$3+SUMPRODUCT($B$3:$H$3,data1!B216:H216))))</f>
        <v>0.83811927923034335</v>
      </c>
      <c r="C221">
        <f>(B221^data1!A216)*((1-B221)^(1-data1!A216))</f>
        <v>0.83811927923034335</v>
      </c>
      <c r="D221">
        <f t="shared" si="5"/>
        <v>-0.17659485064544037</v>
      </c>
      <c r="E221" s="10">
        <f>data1!$A216-Logit!$B221</f>
        <v>0.16188072076965665</v>
      </c>
      <c r="F221" s="10">
        <f>(data1!$A216-Logit!$B221)*data1!B216</f>
        <v>0.59426049859802077</v>
      </c>
      <c r="G221" s="10">
        <f>(data1!$A216-Logit!$B221)*data1!C216</f>
        <v>1.9425686492358798</v>
      </c>
      <c r="H221" s="10">
        <f>(data1!$A216-Logit!$B221)*data1!D216</f>
        <v>4.2088987400110724</v>
      </c>
      <c r="I221" s="10">
        <f>(data1!$A216-Logit!$B221)*data1!E216</f>
        <v>109.4313672402879</v>
      </c>
      <c r="J221" s="10">
        <f>(data1!$A216-Logit!$B221)*data1!F216</f>
        <v>8.4177974800221449</v>
      </c>
      <c r="K221" s="10">
        <f>(data1!$A216-Logit!$B221)*data1!G216</f>
        <v>0</v>
      </c>
      <c r="L221" s="10">
        <f>(data1!$A216-Logit!$B221)*data1!H216</f>
        <v>0</v>
      </c>
    </row>
    <row r="222" spans="1:12" x14ac:dyDescent="0.25">
      <c r="A222">
        <v>216</v>
      </c>
      <c r="B222">
        <f>1/(1+EXP(-($A$3+SUMPRODUCT($B$3:$H$3,data1!B217:H217))))</f>
        <v>0.73794118510505469</v>
      </c>
      <c r="C222">
        <f>(B222^data1!A217)*((1-B222)^(1-data1!A217))</f>
        <v>0.73794118510505469</v>
      </c>
      <c r="D222">
        <f t="shared" si="5"/>
        <v>-0.30389115253707888</v>
      </c>
      <c r="E222" s="10">
        <f>data1!$A217-Logit!$B222</f>
        <v>0.26205881489494531</v>
      </c>
      <c r="F222" s="10">
        <f>(data1!$A217-Logit!$B222)*data1!B217</f>
        <v>2.0414374082785907</v>
      </c>
      <c r="G222" s="10">
        <f>(data1!$A217-Logit!$B222)*data1!C217</f>
        <v>4.192941038319125</v>
      </c>
      <c r="H222" s="10">
        <f>(data1!$A217-Logit!$B222)*data1!D217</f>
        <v>1.8344117042646171</v>
      </c>
      <c r="I222" s="10">
        <f>(data1!$A217-Logit!$B222)*data1!E217</f>
        <v>12.840881929852321</v>
      </c>
      <c r="J222" s="10">
        <f>(data1!$A217-Logit!$B222)*data1!F217</f>
        <v>12.054705485167485</v>
      </c>
      <c r="K222" s="10">
        <f>(data1!$A217-Logit!$B222)*data1!G217</f>
        <v>0</v>
      </c>
      <c r="L222" s="10">
        <f>(data1!$A217-Logit!$B222)*data1!H217</f>
        <v>0</v>
      </c>
    </row>
    <row r="223" spans="1:12" x14ac:dyDescent="0.25">
      <c r="A223">
        <v>217</v>
      </c>
      <c r="B223">
        <f>1/(1+EXP(-($A$3+SUMPRODUCT($B$3:$H$3,data1!B218:H218))))</f>
        <v>0.21596667632339628</v>
      </c>
      <c r="C223">
        <f>(B223^data1!A218)*((1-B223)^(1-data1!A218))</f>
        <v>0.21596667632339628</v>
      </c>
      <c r="D223">
        <f t="shared" si="5"/>
        <v>-1.5326311594803543</v>
      </c>
      <c r="E223" s="10">
        <f>data1!$A218-Logit!$B223</f>
        <v>0.78403332367660372</v>
      </c>
      <c r="F223" s="10">
        <f>(data1!$A218-Logit!$B223)*data1!B218</f>
        <v>14.325848910631704</v>
      </c>
      <c r="G223" s="10">
        <f>(data1!$A218-Logit!$B223)*data1!C218</f>
        <v>9.4083998841192447</v>
      </c>
      <c r="H223" s="10">
        <f>(data1!$A218-Logit!$B223)*data1!D218</f>
        <v>3.1361332947064149</v>
      </c>
      <c r="I223" s="10">
        <f>(data1!$A218-Logit!$B223)*data1!E218</f>
        <v>12.54453317882566</v>
      </c>
      <c r="J223" s="10">
        <f>(data1!$A218-Logit!$B223)*data1!F218</f>
        <v>32.145366270740752</v>
      </c>
      <c r="K223" s="10">
        <f>(data1!$A218-Logit!$B223)*data1!G218</f>
        <v>0.78403332367660372</v>
      </c>
      <c r="L223" s="10">
        <f>(data1!$A218-Logit!$B223)*data1!H218</f>
        <v>3.9201666183830186</v>
      </c>
    </row>
    <row r="224" spans="1:12" x14ac:dyDescent="0.25">
      <c r="A224">
        <v>218</v>
      </c>
      <c r="B224">
        <f>1/(1+EXP(-($A$3+SUMPRODUCT($B$3:$H$3,data1!B219:H219))))</f>
        <v>0.90188264503198812</v>
      </c>
      <c r="C224">
        <f>(B224^data1!A219)*((1-B224)^(1-data1!A219))</f>
        <v>0.90188264503198812</v>
      </c>
      <c r="D224">
        <f t="shared" si="5"/>
        <v>-0.10327087266998453</v>
      </c>
      <c r="E224" s="10">
        <f>data1!$A219-Logit!$B224</f>
        <v>9.8117354968011883E-2</v>
      </c>
      <c r="F224" s="10">
        <f>(data1!$A219-Logit!$B224)*data1!B219</f>
        <v>1.0747754941472836</v>
      </c>
      <c r="G224" s="10">
        <f>(data1!$A219-Logit!$B224)*data1!C219</f>
        <v>1.0792909046481307</v>
      </c>
      <c r="H224" s="10">
        <f>(data1!$A219-Logit!$B224)*data1!D219</f>
        <v>1.4717603245201782</v>
      </c>
      <c r="I224" s="10">
        <f>(data1!$A219-Logit!$B224)*data1!E219</f>
        <v>22.076404867802673</v>
      </c>
      <c r="J224" s="10">
        <f>(data1!$A219-Logit!$B224)*data1!F219</f>
        <v>3.2378727139443919</v>
      </c>
      <c r="K224" s="10">
        <f>(data1!$A219-Logit!$B224)*data1!G219</f>
        <v>0</v>
      </c>
      <c r="L224" s="10">
        <f>(data1!$A219-Logit!$B224)*data1!H219</f>
        <v>0.19623470993602377</v>
      </c>
    </row>
    <row r="225" spans="1:12" x14ac:dyDescent="0.25">
      <c r="A225">
        <v>219</v>
      </c>
      <c r="B225">
        <f>1/(1+EXP(-($A$3+SUMPRODUCT($B$3:$H$3,data1!B220:H220))))</f>
        <v>0.86952072542114645</v>
      </c>
      <c r="C225">
        <f>(B225^data1!A220)*((1-B225)^(1-data1!A220))</f>
        <v>0.86952072542114645</v>
      </c>
      <c r="D225">
        <f t="shared" si="5"/>
        <v>-0.13981310944985273</v>
      </c>
      <c r="E225" s="10">
        <f>data1!$A220-Logit!$B225</f>
        <v>0.13047927457885355</v>
      </c>
      <c r="F225" s="10">
        <f>(data1!$A220-Logit!$B225)*data1!B220</f>
        <v>1.7614692113366632</v>
      </c>
      <c r="G225" s="10">
        <f>(data1!$A220-Logit!$B225)*data1!C220</f>
        <v>1.5657512949462427</v>
      </c>
      <c r="H225" s="10">
        <f>(data1!$A220-Logit!$B225)*data1!D220</f>
        <v>3.0010233153136316</v>
      </c>
      <c r="I225" s="10">
        <f>(data1!$A220-Logit!$B225)*data1!E220</f>
        <v>69.023536252213532</v>
      </c>
      <c r="J225" s="10">
        <f>(data1!$A220-Logit!$B225)*data1!F220</f>
        <v>5.8715673560484101</v>
      </c>
      <c r="K225" s="10">
        <f>(data1!$A220-Logit!$B225)*data1!G220</f>
        <v>0</v>
      </c>
      <c r="L225" s="10">
        <f>(data1!$A220-Logit!$B225)*data1!H220</f>
        <v>0</v>
      </c>
    </row>
    <row r="226" spans="1:12" x14ac:dyDescent="0.25">
      <c r="A226">
        <v>220</v>
      </c>
      <c r="B226">
        <f>1/(1+EXP(-($A$3+SUMPRODUCT($B$3:$H$3,data1!B221:H221))))</f>
        <v>0.13110845165027271</v>
      </c>
      <c r="C226">
        <f>(B226^data1!A221)*((1-B226)^(1-data1!A221))</f>
        <v>0.13110845165027271</v>
      </c>
      <c r="D226">
        <f t="shared" si="5"/>
        <v>-2.0317304230877133</v>
      </c>
      <c r="E226" s="10">
        <f>data1!$A221-Logit!$B226</f>
        <v>0.86889154834972726</v>
      </c>
      <c r="F226" s="10">
        <f>(data1!$A221-Logit!$B226)*data1!B221</f>
        <v>9.7315959481032728</v>
      </c>
      <c r="G226" s="10">
        <f>(data1!$A221-Logit!$B226)*data1!C221</f>
        <v>8.6889154834972722</v>
      </c>
      <c r="H226" s="10">
        <f>(data1!$A221-Logit!$B226)*data1!D221</f>
        <v>0.86889154834972726</v>
      </c>
      <c r="I226" s="10">
        <f>(data1!$A221-Logit!$B226)*data1!E221</f>
        <v>0.86889154834972726</v>
      </c>
      <c r="J226" s="10">
        <f>(data1!$A221-Logit!$B226)*data1!F221</f>
        <v>31.28009574059018</v>
      </c>
      <c r="K226" s="10">
        <f>(data1!$A221-Logit!$B226)*data1!G221</f>
        <v>0.86889154834972726</v>
      </c>
      <c r="L226" s="10">
        <f>(data1!$A221-Logit!$B226)*data1!H221</f>
        <v>1.7377830966994545</v>
      </c>
    </row>
    <row r="227" spans="1:12" x14ac:dyDescent="0.25">
      <c r="A227">
        <v>221</v>
      </c>
      <c r="B227">
        <f>1/(1+EXP(-($A$3+SUMPRODUCT($B$3:$H$3,data1!B222:H222))))</f>
        <v>0.85616791879395493</v>
      </c>
      <c r="C227">
        <f>(B227^data1!A222)*((1-B227)^(1-data1!A222))</f>
        <v>0.85616791879395493</v>
      </c>
      <c r="D227">
        <f t="shared" si="5"/>
        <v>-0.15528875526322089</v>
      </c>
      <c r="E227" s="10">
        <f>data1!$A222-Logit!$B227</f>
        <v>0.14383208120604507</v>
      </c>
      <c r="F227" s="10">
        <f>(data1!$A222-Logit!$B227)*data1!B222</f>
        <v>3.0204605371066178</v>
      </c>
      <c r="G227" s="10">
        <f>(data1!$A222-Logit!$B227)*data1!C222</f>
        <v>1.7259849744725408</v>
      </c>
      <c r="H227" s="10">
        <f>(data1!$A222-Logit!$B227)*data1!D222</f>
        <v>4.1711303549753067</v>
      </c>
      <c r="I227" s="10">
        <f>(data1!$A222-Logit!$B227)*data1!E222</f>
        <v>120.9627802942839</v>
      </c>
      <c r="J227" s="10">
        <f>(data1!$A222-Logit!$B227)*data1!F222</f>
        <v>6.9039398978901634</v>
      </c>
      <c r="K227" s="10">
        <f>(data1!$A222-Logit!$B227)*data1!G222</f>
        <v>0</v>
      </c>
      <c r="L227" s="10">
        <f>(data1!$A222-Logit!$B227)*data1!H222</f>
        <v>0.14383208120604507</v>
      </c>
    </row>
    <row r="228" spans="1:12" x14ac:dyDescent="0.25">
      <c r="A228">
        <v>222</v>
      </c>
      <c r="B228">
        <f>1/(1+EXP(-($A$3+SUMPRODUCT($B$3:$H$3,data1!B223:H223))))</f>
        <v>0.51280502728084054</v>
      </c>
      <c r="C228">
        <f>(B228^data1!A223)*((1-B228)^(1-data1!A223))</f>
        <v>0.51280502728084054</v>
      </c>
      <c r="D228">
        <f t="shared" si="5"/>
        <v>-0.66785956983394901</v>
      </c>
      <c r="E228" s="10">
        <f>data1!$A223-Logit!$B228</f>
        <v>0.48719497271915946</v>
      </c>
      <c r="F228" s="10">
        <f>(data1!$A223-Logit!$B228)*data1!B223</f>
        <v>12.520910241331988</v>
      </c>
      <c r="G228" s="10">
        <f>(data1!$A223-Logit!$B228)*data1!C223</f>
        <v>5.8463396726299131</v>
      </c>
      <c r="H228" s="10">
        <f>(data1!$A223-Logit!$B228)*data1!D223</f>
        <v>4.3847547544724348</v>
      </c>
      <c r="I228" s="10">
        <f>(data1!$A223-Logit!$B228)*data1!E223</f>
        <v>39.462792790251918</v>
      </c>
      <c r="J228" s="10">
        <f>(data1!$A223-Logit!$B228)*data1!F223</f>
        <v>22.898163717800493</v>
      </c>
      <c r="K228" s="10">
        <f>(data1!$A223-Logit!$B228)*data1!G223</f>
        <v>0</v>
      </c>
      <c r="L228" s="10">
        <f>(data1!$A223-Logit!$B228)*data1!H223</f>
        <v>0.48719497271915946</v>
      </c>
    </row>
    <row r="229" spans="1:12" x14ac:dyDescent="0.25">
      <c r="A229">
        <v>223</v>
      </c>
      <c r="B229">
        <f>1/(1+EXP(-($A$3+SUMPRODUCT($B$3:$H$3,data1!B224:H224))))</f>
        <v>0.51234555050979369</v>
      </c>
      <c r="C229">
        <f>(B229^data1!A224)*((1-B229)^(1-data1!A224))</f>
        <v>0.51234555050979369</v>
      </c>
      <c r="D229">
        <f t="shared" si="5"/>
        <v>-0.66875597824802746</v>
      </c>
      <c r="E229" s="10">
        <f>data1!$A224-Logit!$B229</f>
        <v>0.48765444949020631</v>
      </c>
      <c r="F229" s="10">
        <f>(data1!$A224-Logit!$B229)*data1!B224</f>
        <v>4.3562142171689526</v>
      </c>
      <c r="G229" s="10">
        <f>(data1!$A224-Logit!$B229)*data1!C224</f>
        <v>5.8518533938824753</v>
      </c>
      <c r="H229" s="10">
        <f>(data1!$A224-Logit!$B229)*data1!D224</f>
        <v>2.9259266969412376</v>
      </c>
      <c r="I229" s="10">
        <f>(data1!$A224-Logit!$B229)*data1!E224</f>
        <v>17.555560181647426</v>
      </c>
      <c r="J229" s="10">
        <f>(data1!$A224-Logit!$B229)*data1!F224</f>
        <v>21.944450227059285</v>
      </c>
      <c r="K229" s="10">
        <f>(data1!$A224-Logit!$B229)*data1!G224</f>
        <v>0</v>
      </c>
      <c r="L229" s="10">
        <f>(data1!$A224-Logit!$B229)*data1!H224</f>
        <v>0</v>
      </c>
    </row>
    <row r="230" spans="1:12" x14ac:dyDescent="0.25">
      <c r="A230">
        <v>224</v>
      </c>
      <c r="B230">
        <f>1/(1+EXP(-($A$3+SUMPRODUCT($B$3:$H$3,data1!B225:H225))))</f>
        <v>0.80483208111275484</v>
      </c>
      <c r="C230">
        <f>(B230^data1!A225)*((1-B230)^(1-data1!A225))</f>
        <v>0.80483208111275484</v>
      </c>
      <c r="D230">
        <f t="shared" si="5"/>
        <v>-0.21712161821350165</v>
      </c>
      <c r="E230" s="10">
        <f>data1!$A225-Logit!$B230</f>
        <v>0.19516791888724516</v>
      </c>
      <c r="F230" s="10">
        <f>(data1!$A225-Logit!$B230)*data1!B225</f>
        <v>3.7394128290601945</v>
      </c>
      <c r="G230" s="10">
        <f>(data1!$A225-Logit!$B230)*data1!C225</f>
        <v>2.3420150266469419</v>
      </c>
      <c r="H230" s="10">
        <f>(data1!$A225-Logit!$B230)*data1!D225</f>
        <v>2.1468471077596969</v>
      </c>
      <c r="I230" s="10">
        <f>(data1!$A225-Logit!$B230)*data1!E225</f>
        <v>23.615318185356664</v>
      </c>
      <c r="J230" s="10">
        <f>(data1!$A225-Logit!$B230)*data1!F225</f>
        <v>7.2212129988280713</v>
      </c>
      <c r="K230" s="10">
        <f>(data1!$A225-Logit!$B230)*data1!G225</f>
        <v>0</v>
      </c>
      <c r="L230" s="10">
        <f>(data1!$A225-Logit!$B230)*data1!H225</f>
        <v>0.39033583777449032</v>
      </c>
    </row>
    <row r="231" spans="1:12" x14ac:dyDescent="0.25">
      <c r="A231">
        <v>225</v>
      </c>
      <c r="B231">
        <f>1/(1+EXP(-($A$3+SUMPRODUCT($B$3:$H$3,data1!B226:H226))))</f>
        <v>0.89808760566286772</v>
      </c>
      <c r="C231">
        <f>(B231^data1!A226)*((1-B231)^(1-data1!A226))</f>
        <v>0.89808760566286772</v>
      </c>
      <c r="D231">
        <f t="shared" si="5"/>
        <v>-0.10748765902080792</v>
      </c>
      <c r="E231" s="10">
        <f>data1!$A226-Logit!$B231</f>
        <v>0.10191239433713228</v>
      </c>
      <c r="F231" s="10">
        <f>(data1!$A226-Logit!$B231)*data1!B226</f>
        <v>2.7098492202976865</v>
      </c>
      <c r="G231" s="10">
        <f>(data1!$A226-Logit!$B231)*data1!C226</f>
        <v>1.6305983093941165</v>
      </c>
      <c r="H231" s="10">
        <f>(data1!$A226-Logit!$B231)*data1!D226</f>
        <v>1.7325107037312488</v>
      </c>
      <c r="I231" s="10">
        <f>(data1!$A226-Logit!$B231)*data1!E226</f>
        <v>29.452681963431232</v>
      </c>
      <c r="J231" s="10">
        <f>(data1!$A226-Logit!$B231)*data1!F226</f>
        <v>4.6879701395080851</v>
      </c>
      <c r="K231" s="10">
        <f>(data1!$A226-Logit!$B231)*data1!G226</f>
        <v>0</v>
      </c>
      <c r="L231" s="10">
        <f>(data1!$A226-Logit!$B231)*data1!H226</f>
        <v>0.40764957734852914</v>
      </c>
    </row>
    <row r="232" spans="1:12" x14ac:dyDescent="0.25">
      <c r="A232">
        <v>226</v>
      </c>
      <c r="B232">
        <f>1/(1+EXP(-($A$3+SUMPRODUCT($B$3:$H$3,data1!B227:H227))))</f>
        <v>0.77279302492192925</v>
      </c>
      <c r="C232">
        <f>(B232^data1!A227)*((1-B232)^(1-data1!A227))</f>
        <v>0.77279302492192925</v>
      </c>
      <c r="D232">
        <f t="shared" si="5"/>
        <v>-0.25774402184670214</v>
      </c>
      <c r="E232" s="10">
        <f>data1!$A227-Logit!$B232</f>
        <v>0.22720697507807075</v>
      </c>
      <c r="F232" s="10">
        <f>(data1!$A227-Logit!$B232)*data1!B227</f>
        <v>5.0894374551649486</v>
      </c>
      <c r="G232" s="10">
        <f>(data1!$A227-Logit!$B232)*data1!C227</f>
        <v>3.8625185763272025</v>
      </c>
      <c r="H232" s="10">
        <f>(data1!$A227-Logit!$B232)*data1!D227</f>
        <v>1.3632418504684245</v>
      </c>
      <c r="I232" s="10">
        <f>(data1!$A227-Logit!$B232)*data1!E227</f>
        <v>8.1794511028105461</v>
      </c>
      <c r="J232" s="10">
        <f>(data1!$A227-Logit!$B232)*data1!F227</f>
        <v>9.7698999283570416</v>
      </c>
      <c r="K232" s="10">
        <f>(data1!$A227-Logit!$B232)*data1!G227</f>
        <v>0</v>
      </c>
      <c r="L232" s="10">
        <f>(data1!$A227-Logit!$B232)*data1!H227</f>
        <v>0.68162092523421225</v>
      </c>
    </row>
    <row r="233" spans="1:12" x14ac:dyDescent="0.25">
      <c r="A233">
        <v>227</v>
      </c>
      <c r="B233">
        <f>1/(1+EXP(-($A$3+SUMPRODUCT($B$3:$H$3,data1!B228:H228))))</f>
        <v>0.5863308569101604</v>
      </c>
      <c r="C233">
        <f>(B233^data1!A228)*((1-B233)^(1-data1!A228))</f>
        <v>0.5863308569101604</v>
      </c>
      <c r="D233">
        <f t="shared" si="5"/>
        <v>-0.53387104649722972</v>
      </c>
      <c r="E233" s="10">
        <f>data1!$A228-Logit!$B233</f>
        <v>0.4136691430898396</v>
      </c>
      <c r="F233" s="10">
        <f>(data1!$A228-Logit!$B233)*data1!B228</f>
        <v>8.5352351895132266</v>
      </c>
      <c r="G233" s="10">
        <f>(data1!$A228-Logit!$B233)*data1!C228</f>
        <v>4.9640297170780752</v>
      </c>
      <c r="H233" s="10">
        <f>(data1!$A228-Logit!$B233)*data1!D228</f>
        <v>2.8956840016288772</v>
      </c>
      <c r="I233" s="10">
        <f>(data1!$A228-Logit!$B233)*data1!E228</f>
        <v>20.269788011402142</v>
      </c>
      <c r="J233" s="10">
        <f>(data1!$A228-Logit!$B233)*data1!F228</f>
        <v>17.374104009773262</v>
      </c>
      <c r="K233" s="10">
        <f>(data1!$A228-Logit!$B233)*data1!G228</f>
        <v>0</v>
      </c>
      <c r="L233" s="10">
        <f>(data1!$A228-Logit!$B233)*data1!H228</f>
        <v>0.82733828617967919</v>
      </c>
    </row>
    <row r="234" spans="1:12" x14ac:dyDescent="0.25">
      <c r="A234">
        <v>228</v>
      </c>
      <c r="B234">
        <f>1/(1+EXP(-($A$3+SUMPRODUCT($B$3:$H$3,data1!B229:H229))))</f>
        <v>0.41740675566101781</v>
      </c>
      <c r="C234">
        <f>(B234^data1!A229)*((1-B234)^(1-data1!A229))</f>
        <v>0.41740675566101781</v>
      </c>
      <c r="D234">
        <f t="shared" si="5"/>
        <v>-0.87369409936934839</v>
      </c>
      <c r="E234" s="10">
        <f>data1!$A229-Logit!$B234</f>
        <v>0.58259324433898219</v>
      </c>
      <c r="F234" s="10">
        <f>(data1!$A229-Logit!$B234)*data1!B229</f>
        <v>16.429133268467982</v>
      </c>
      <c r="G234" s="10">
        <f>(data1!$A229-Logit!$B234)*data1!C229</f>
        <v>9.904085153762697</v>
      </c>
      <c r="H234" s="10">
        <f>(data1!$A229-Logit!$B234)*data1!D229</f>
        <v>1.1651864886779644</v>
      </c>
      <c r="I234" s="10">
        <f>(data1!$A229-Logit!$B234)*data1!E229</f>
        <v>2.3303729773559287</v>
      </c>
      <c r="J234" s="10">
        <f>(data1!$A229-Logit!$B234)*data1!F229</f>
        <v>19.808170307525394</v>
      </c>
      <c r="K234" s="10">
        <f>(data1!$A229-Logit!$B234)*data1!G229</f>
        <v>0.58259324433898219</v>
      </c>
      <c r="L234" s="10">
        <f>(data1!$A229-Logit!$B234)*data1!H229</f>
        <v>1.1651864886779644</v>
      </c>
    </row>
    <row r="235" spans="1:12" x14ac:dyDescent="0.25">
      <c r="A235">
        <v>229</v>
      </c>
      <c r="B235">
        <f>1/(1+EXP(-($A$3+SUMPRODUCT($B$3:$H$3,data1!B230:H230))))</f>
        <v>0.73333229609134343</v>
      </c>
      <c r="C235">
        <f>(B235^data1!A230)*((1-B235)^(1-data1!A230))</f>
        <v>0.73333229609134343</v>
      </c>
      <c r="D235">
        <f t="shared" si="5"/>
        <v>-0.31015634272573517</v>
      </c>
      <c r="E235" s="10">
        <f>data1!$A230-Logit!$B235</f>
        <v>0.26666770390865657</v>
      </c>
      <c r="F235" s="10">
        <f>(data1!$A230-Logit!$B235)*data1!B230</f>
        <v>7.680029669118011</v>
      </c>
      <c r="G235" s="10">
        <f>(data1!$A230-Logit!$B235)*data1!C230</f>
        <v>3.2000124469038789</v>
      </c>
      <c r="H235" s="10">
        <f>(data1!$A230-Logit!$B235)*data1!D230</f>
        <v>6.4000248938077577</v>
      </c>
      <c r="I235" s="10">
        <f>(data1!$A230-Logit!$B235)*data1!E230</f>
        <v>153.60059745138619</v>
      </c>
      <c r="J235" s="10">
        <f>(data1!$A230-Logit!$B235)*data1!F230</f>
        <v>13.866720603250142</v>
      </c>
      <c r="K235" s="10">
        <f>(data1!$A230-Logit!$B235)*data1!G230</f>
        <v>0</v>
      </c>
      <c r="L235" s="10">
        <f>(data1!$A230-Logit!$B235)*data1!H230</f>
        <v>0</v>
      </c>
    </row>
    <row r="236" spans="1:12" x14ac:dyDescent="0.25">
      <c r="A236">
        <v>230</v>
      </c>
      <c r="B236">
        <f>1/(1+EXP(-($A$3+SUMPRODUCT($B$3:$H$3,data1!B231:H231))))</f>
        <v>0.64195046232203223</v>
      </c>
      <c r="C236">
        <f>(B236^data1!A231)*((1-B236)^(1-data1!A231))</f>
        <v>0.64195046232203223</v>
      </c>
      <c r="D236">
        <f t="shared" si="5"/>
        <v>-0.44324413976143862</v>
      </c>
      <c r="E236" s="10">
        <f>data1!$A231-Logit!$B236</f>
        <v>0.35804953767796777</v>
      </c>
      <c r="F236" s="10">
        <f>(data1!$A231-Logit!$B236)*data1!B231</f>
        <v>3.2224448147137656</v>
      </c>
      <c r="G236" s="10">
        <f>(data1!$A231-Logit!$B236)*data1!C231</f>
        <v>4.2965944521356132</v>
      </c>
      <c r="H236" s="10">
        <f>(data1!$A231-Logit!$B236)*data1!D231</f>
        <v>1.4321981507118711</v>
      </c>
      <c r="I236" s="10">
        <f>(data1!$A231-Logit!$B236)*data1!E231</f>
        <v>5.7287926028474843</v>
      </c>
      <c r="J236" s="10">
        <f>(data1!$A231-Logit!$B236)*data1!F231</f>
        <v>13.247832894084807</v>
      </c>
      <c r="K236" s="10">
        <f>(data1!$A231-Logit!$B236)*data1!G231</f>
        <v>0</v>
      </c>
      <c r="L236" s="10">
        <f>(data1!$A231-Logit!$B236)*data1!H231</f>
        <v>1.0741486130339033</v>
      </c>
    </row>
    <row r="237" spans="1:12" x14ac:dyDescent="0.25">
      <c r="A237">
        <v>231</v>
      </c>
      <c r="B237">
        <f>1/(1+EXP(-($A$3+SUMPRODUCT($B$3:$H$3,data1!B232:H232))))</f>
        <v>0.82087726132585381</v>
      </c>
      <c r="C237">
        <f>(B237^data1!A232)*((1-B237)^(1-data1!A232))</f>
        <v>0.82087726132585381</v>
      </c>
      <c r="D237">
        <f t="shared" si="5"/>
        <v>-0.19738167969988527</v>
      </c>
      <c r="E237" s="10">
        <f>data1!$A232-Logit!$B237</f>
        <v>0.17912273867414619</v>
      </c>
      <c r="F237" s="10">
        <f>(data1!$A232-Logit!$B237)*data1!B232</f>
        <v>2.0419889030700449</v>
      </c>
      <c r="G237" s="10">
        <f>(data1!$A232-Logit!$B237)*data1!C232</f>
        <v>2.1494728640897542</v>
      </c>
      <c r="H237" s="10">
        <f>(data1!$A232-Logit!$B237)*data1!D232</f>
        <v>1.9703501254156079</v>
      </c>
      <c r="I237" s="10">
        <f>(data1!$A232-Logit!$B237)*data1!E232</f>
        <v>21.673851379571687</v>
      </c>
      <c r="J237" s="10">
        <f>(data1!$A232-Logit!$B237)*data1!F232</f>
        <v>6.6275413309434086</v>
      </c>
      <c r="K237" s="10">
        <f>(data1!$A232-Logit!$B237)*data1!G232</f>
        <v>0</v>
      </c>
      <c r="L237" s="10">
        <f>(data1!$A232-Logit!$B237)*data1!H232</f>
        <v>0.17912273867414619</v>
      </c>
    </row>
    <row r="238" spans="1:12" x14ac:dyDescent="0.25">
      <c r="A238">
        <v>232</v>
      </c>
      <c r="B238">
        <f>1/(1+EXP(-($A$3+SUMPRODUCT($B$3:$H$3,data1!B233:H233))))</f>
        <v>0.63899205964397432</v>
      </c>
      <c r="C238">
        <f>(B238^data1!A233)*((1-B238)^(1-data1!A233))</f>
        <v>0.63899205964397432</v>
      </c>
      <c r="D238">
        <f t="shared" si="5"/>
        <v>-0.44786325090407081</v>
      </c>
      <c r="E238" s="10">
        <f>data1!$A233-Logit!$B238</f>
        <v>0.36100794035602568</v>
      </c>
      <c r="F238" s="10">
        <f>(data1!$A233-Logit!$B238)*data1!B233</f>
        <v>3.7544876062490706</v>
      </c>
      <c r="G238" s="10">
        <f>(data1!$A233-Logit!$B238)*data1!C233</f>
        <v>2.8880635228482054</v>
      </c>
      <c r="H238" s="10">
        <f>(data1!$A233-Logit!$B238)*data1!D233</f>
        <v>9.0251985089006421</v>
      </c>
      <c r="I238" s="10">
        <f>(data1!$A233-Logit!$B238)*data1!E233</f>
        <v>225.62996272251604</v>
      </c>
      <c r="J238" s="10">
        <f>(data1!$A233-Logit!$B238)*data1!F233</f>
        <v>18.772412898513334</v>
      </c>
      <c r="K238" s="10">
        <f>(data1!$A233-Logit!$B238)*data1!G233</f>
        <v>0</v>
      </c>
      <c r="L238" s="10">
        <f>(data1!$A233-Logit!$B238)*data1!H233</f>
        <v>0</v>
      </c>
    </row>
    <row r="239" spans="1:12" x14ac:dyDescent="0.25">
      <c r="A239">
        <v>233</v>
      </c>
      <c r="B239">
        <f>1/(1+EXP(-($A$3+SUMPRODUCT($B$3:$H$3,data1!B234:H234))))</f>
        <v>0.61564031769478811</v>
      </c>
      <c r="C239">
        <f>(B239^data1!A234)*((1-B239)^(1-data1!A234))</f>
        <v>0.61564031769478811</v>
      </c>
      <c r="D239">
        <f t="shared" si="5"/>
        <v>-0.48509238583064279</v>
      </c>
      <c r="E239" s="10">
        <f>data1!$A234-Logit!$B239</f>
        <v>0.38435968230521189</v>
      </c>
      <c r="F239" s="10">
        <f>(data1!$A234-Logit!$B239)*data1!B234</f>
        <v>7.3336039691886459</v>
      </c>
      <c r="G239" s="10">
        <f>(data1!$A234-Logit!$B239)*data1!C234</f>
        <v>4.6123161876625431</v>
      </c>
      <c r="H239" s="10">
        <f>(data1!$A234-Logit!$B239)*data1!D234</f>
        <v>4.2279565053573309</v>
      </c>
      <c r="I239" s="10">
        <f>(data1!$A234-Logit!$B239)*data1!E234</f>
        <v>46.507521558930641</v>
      </c>
      <c r="J239" s="10">
        <f>(data1!$A234-Logit!$B239)*data1!F234</f>
        <v>11.530790469156356</v>
      </c>
      <c r="K239" s="10">
        <f>(data1!$A234-Logit!$B239)*data1!G234</f>
        <v>0.38435968230521189</v>
      </c>
      <c r="L239" s="10">
        <f>(data1!$A234-Logit!$B239)*data1!H234</f>
        <v>0</v>
      </c>
    </row>
    <row r="240" spans="1:12" x14ac:dyDescent="0.25">
      <c r="A240">
        <v>234</v>
      </c>
      <c r="B240">
        <f>1/(1+EXP(-($A$3+SUMPRODUCT($B$3:$H$3,data1!B235:H235))))</f>
        <v>0.6961680327291081</v>
      </c>
      <c r="C240">
        <f>(B240^data1!A235)*((1-B240)^(1-data1!A235))</f>
        <v>0.6961680327291081</v>
      </c>
      <c r="D240">
        <f t="shared" si="5"/>
        <v>-0.36216422145143978</v>
      </c>
      <c r="E240" s="10">
        <f>data1!$A235-Logit!$B240</f>
        <v>0.3038319672708919</v>
      </c>
      <c r="F240" s="10">
        <f>(data1!$A235-Logit!$B240)*data1!B235</f>
        <v>2.8760854514306913</v>
      </c>
      <c r="G240" s="10">
        <f>(data1!$A235-Logit!$B240)*data1!C235</f>
        <v>3.9498155745215948</v>
      </c>
      <c r="H240" s="10">
        <f>(data1!$A235-Logit!$B240)*data1!D235</f>
        <v>0.6076639345417838</v>
      </c>
      <c r="I240" s="10">
        <f>(data1!$A235-Logit!$B240)*data1!E235</f>
        <v>1.2153278690835676</v>
      </c>
      <c r="J240" s="10">
        <f>(data1!$A235-Logit!$B240)*data1!F235</f>
        <v>9.4187909853976493</v>
      </c>
      <c r="K240" s="10">
        <f>(data1!$A235-Logit!$B240)*data1!G235</f>
        <v>0</v>
      </c>
      <c r="L240" s="10">
        <f>(data1!$A235-Logit!$B240)*data1!H235</f>
        <v>0.3038319672708919</v>
      </c>
    </row>
    <row r="241" spans="1:12" x14ac:dyDescent="0.25">
      <c r="A241">
        <v>235</v>
      </c>
      <c r="B241">
        <f>1/(1+EXP(-($A$3+SUMPRODUCT($B$3:$H$3,data1!B236:H236))))</f>
        <v>0.91900009590596887</v>
      </c>
      <c r="C241">
        <f>(B241^data1!A236)*((1-B241)^(1-data1!A236))</f>
        <v>0.91900009590596887</v>
      </c>
      <c r="D241">
        <f t="shared" si="5"/>
        <v>-8.4469052267403352E-2</v>
      </c>
      <c r="E241" s="10">
        <f>data1!$A236-Logit!$B241</f>
        <v>8.0999904094031128E-2</v>
      </c>
      <c r="F241" s="10">
        <f>(data1!$A236-Logit!$B241)*data1!B236</f>
        <v>0.52650424320547651</v>
      </c>
      <c r="G241" s="10">
        <f>(data1!$A236-Logit!$B241)*data1!C236</f>
        <v>0.97199884912837353</v>
      </c>
      <c r="H241" s="10">
        <f>(data1!$A236-Logit!$B241)*data1!D236</f>
        <v>1.5389981777865915</v>
      </c>
      <c r="I241" s="10">
        <f>(data1!$A236-Logit!$B241)*data1!E236</f>
        <v>29.240965377945237</v>
      </c>
      <c r="J241" s="10">
        <f>(data1!$A236-Logit!$B241)*data1!F236</f>
        <v>3.0779963555731831</v>
      </c>
      <c r="K241" s="10">
        <f>(data1!$A236-Logit!$B241)*data1!G236</f>
        <v>0</v>
      </c>
      <c r="L241" s="10">
        <f>(data1!$A236-Logit!$B241)*data1!H236</f>
        <v>8.0999904094031128E-2</v>
      </c>
    </row>
    <row r="242" spans="1:12" x14ac:dyDescent="0.25">
      <c r="A242">
        <v>236</v>
      </c>
      <c r="B242">
        <f>1/(1+EXP(-($A$3+SUMPRODUCT($B$3:$H$3,data1!B237:H237))))</f>
        <v>0.53489544579964132</v>
      </c>
      <c r="C242">
        <f>(B242^data1!A237)*((1-B242)^(1-data1!A237))</f>
        <v>0.53489544579964132</v>
      </c>
      <c r="D242">
        <f t="shared" si="5"/>
        <v>-0.62568397959663624</v>
      </c>
      <c r="E242" s="10">
        <f>data1!$A237-Logit!$B242</f>
        <v>0.46510455420035868</v>
      </c>
      <c r="F242" s="10">
        <f>(data1!$A237-Logit!$B242)*data1!B237</f>
        <v>13.542455784151013</v>
      </c>
      <c r="G242" s="10">
        <f>(data1!$A237-Logit!$B242)*data1!C237</f>
        <v>5.5812546504043041</v>
      </c>
      <c r="H242" s="10">
        <f>(data1!$A237-Logit!$B242)*data1!D237</f>
        <v>3.2557318794025107</v>
      </c>
      <c r="I242" s="10">
        <f>(data1!$A237-Logit!$B242)*data1!E237</f>
        <v>22.790123155817575</v>
      </c>
      <c r="J242" s="10">
        <f>(data1!$A237-Logit!$B242)*data1!F237</f>
        <v>19.999495830615423</v>
      </c>
      <c r="K242" s="10">
        <f>(data1!$A237-Logit!$B242)*data1!G237</f>
        <v>0</v>
      </c>
      <c r="L242" s="10">
        <f>(data1!$A237-Logit!$B242)*data1!H237</f>
        <v>1.395313662601076</v>
      </c>
    </row>
    <row r="243" spans="1:12" x14ac:dyDescent="0.25">
      <c r="A243">
        <v>237</v>
      </c>
      <c r="B243">
        <f>1/(1+EXP(-($A$3+SUMPRODUCT($B$3:$H$3,data1!B238:H238))))</f>
        <v>0.11235647576954245</v>
      </c>
      <c r="C243">
        <f>(B243^data1!A238)*((1-B243)^(1-data1!A238))</f>
        <v>0.11235647576954245</v>
      </c>
      <c r="D243">
        <f t="shared" si="5"/>
        <v>-2.1860786427636127</v>
      </c>
      <c r="E243" s="10">
        <f>data1!$A238-Logit!$B243</f>
        <v>0.88764352423045756</v>
      </c>
      <c r="F243" s="10">
        <f>(data1!$A238-Logit!$B243)*data1!B238</f>
        <v>16.956671742694425</v>
      </c>
      <c r="G243" s="10">
        <f>(data1!$A238-Logit!$B243)*data1!C238</f>
        <v>7.1011481938436605</v>
      </c>
      <c r="H243" s="10">
        <f>(data1!$A238-Logit!$B243)*data1!D238</f>
        <v>1.7752870484609151</v>
      </c>
      <c r="I243" s="10">
        <f>(data1!$A238-Logit!$B243)*data1!E238</f>
        <v>3.5505740969218302</v>
      </c>
      <c r="J243" s="10">
        <f>(data1!$A238-Logit!$B243)*data1!F238</f>
        <v>43.49453268729242</v>
      </c>
      <c r="K243" s="10">
        <f>(data1!$A238-Logit!$B243)*data1!G238</f>
        <v>0</v>
      </c>
      <c r="L243" s="10">
        <f>(data1!$A238-Logit!$B243)*data1!H238</f>
        <v>0.88764352423045756</v>
      </c>
    </row>
    <row r="244" spans="1:12" x14ac:dyDescent="0.25">
      <c r="A244">
        <v>238</v>
      </c>
      <c r="B244">
        <f>1/(1+EXP(-($A$3+SUMPRODUCT($B$3:$H$3,data1!B239:H239))))</f>
        <v>0.67806579085126562</v>
      </c>
      <c r="C244">
        <f>(B244^data1!A239)*((1-B244)^(1-data1!A239))</f>
        <v>0.67806579085126562</v>
      </c>
      <c r="D244">
        <f t="shared" si="5"/>
        <v>-0.38851095909570893</v>
      </c>
      <c r="E244" s="10">
        <f>data1!$A239-Logit!$B244</f>
        <v>0.32193420914873438</v>
      </c>
      <c r="F244" s="10">
        <f>(data1!$A239-Logit!$B244)*data1!B239</f>
        <v>5.2636152317783456</v>
      </c>
      <c r="G244" s="10">
        <f>(data1!$A239-Logit!$B244)*data1!C239</f>
        <v>3.8632105097848126</v>
      </c>
      <c r="H244" s="10">
        <f>(data1!$A239-Logit!$B244)*data1!D239</f>
        <v>6.4386841829746881</v>
      </c>
      <c r="I244" s="10">
        <f>(data1!$A239-Logit!$B244)*data1!E239</f>
        <v>128.77368365949374</v>
      </c>
      <c r="J244" s="10">
        <f>(data1!$A239-Logit!$B244)*data1!F239</f>
        <v>17.706381503180392</v>
      </c>
      <c r="K244" s="10">
        <f>(data1!$A239-Logit!$B244)*data1!G239</f>
        <v>0</v>
      </c>
      <c r="L244" s="10">
        <f>(data1!$A239-Logit!$B244)*data1!H239</f>
        <v>0</v>
      </c>
    </row>
    <row r="245" spans="1:12" x14ac:dyDescent="0.25">
      <c r="A245">
        <v>239</v>
      </c>
      <c r="B245">
        <f>1/(1+EXP(-($A$3+SUMPRODUCT($B$3:$H$3,data1!B240:H240))))</f>
        <v>0.88291678276267072</v>
      </c>
      <c r="C245">
        <f>(B245^data1!A240)*((1-B245)^(1-data1!A240))</f>
        <v>0.88291678276267072</v>
      </c>
      <c r="D245">
        <f t="shared" si="5"/>
        <v>-0.12452432657628375</v>
      </c>
      <c r="E245" s="10">
        <f>data1!$A240-Logit!$B245</f>
        <v>0.11708321723732928</v>
      </c>
      <c r="F245" s="10">
        <f>(data1!$A240-Logit!$B245)*data1!B240</f>
        <v>3.7495919972283995</v>
      </c>
      <c r="G245" s="10">
        <f>(data1!$A240-Logit!$B245)*data1!C240</f>
        <v>1.9904146930345978</v>
      </c>
      <c r="H245" s="10">
        <f>(data1!$A240-Logit!$B245)*data1!D240</f>
        <v>1.1708321723732928</v>
      </c>
      <c r="I245" s="10">
        <f>(data1!$A240-Logit!$B245)*data1!E240</f>
        <v>11.708321723732929</v>
      </c>
      <c r="J245" s="10">
        <f>(data1!$A240-Logit!$B245)*data1!F240</f>
        <v>4.4491622550185124</v>
      </c>
      <c r="K245" s="10">
        <f>(data1!$A240-Logit!$B245)*data1!G240</f>
        <v>0</v>
      </c>
      <c r="L245" s="10">
        <f>(data1!$A240-Logit!$B245)*data1!H240</f>
        <v>0.23416643447465857</v>
      </c>
    </row>
    <row r="246" spans="1:12" x14ac:dyDescent="0.25">
      <c r="A246">
        <v>240</v>
      </c>
      <c r="B246">
        <f>1/(1+EXP(-($A$3+SUMPRODUCT($B$3:$H$3,data1!B241:H241))))</f>
        <v>0.88334315077121572</v>
      </c>
      <c r="C246">
        <f>(B246^data1!A241)*((1-B246)^(1-data1!A241))</f>
        <v>0.88334315077121572</v>
      </c>
      <c r="D246">
        <f t="shared" si="5"/>
        <v>-0.12404153465111821</v>
      </c>
      <c r="E246" s="10">
        <f>data1!$A241-Logit!$B246</f>
        <v>0.11665684922878428</v>
      </c>
      <c r="F246" s="10">
        <f>(data1!$A241-Logit!$B246)*data1!B241</f>
        <v>1.9481765912918301</v>
      </c>
      <c r="G246" s="10">
        <f>(data1!$A241-Logit!$B246)*data1!C241</f>
        <v>1.9831664368893327</v>
      </c>
      <c r="H246" s="10">
        <f>(data1!$A241-Logit!$B246)*data1!D241</f>
        <v>2.2164801353469015</v>
      </c>
      <c r="I246" s="10">
        <f>(data1!$A241-Logit!$B246)*data1!E241</f>
        <v>42.113122571591127</v>
      </c>
      <c r="J246" s="10">
        <f>(data1!$A241-Logit!$B246)*data1!F241</f>
        <v>6.0661561598967824</v>
      </c>
      <c r="K246" s="10">
        <f>(data1!$A241-Logit!$B246)*data1!G241</f>
        <v>0</v>
      </c>
      <c r="L246" s="10">
        <f>(data1!$A241-Logit!$B246)*data1!H241</f>
        <v>0</v>
      </c>
    </row>
    <row r="247" spans="1:12" x14ac:dyDescent="0.25">
      <c r="A247">
        <v>241</v>
      </c>
      <c r="B247">
        <f>1/(1+EXP(-($A$3+SUMPRODUCT($B$3:$H$3,data1!B242:H242))))</f>
        <v>0.79246895021646568</v>
      </c>
      <c r="C247">
        <f>(B247^data1!A242)*((1-B247)^(1-data1!A242))</f>
        <v>0.79246895021646568</v>
      </c>
      <c r="D247">
        <f t="shared" si="5"/>
        <v>-0.23260195353582225</v>
      </c>
      <c r="E247" s="10">
        <f>data1!$A242-Logit!$B247</f>
        <v>0.20753104978353432</v>
      </c>
      <c r="F247" s="10">
        <f>(data1!$A242-Logit!$B247)*data1!B242</f>
        <v>0.9984396713146324</v>
      </c>
      <c r="G247" s="10">
        <f>(data1!$A242-Logit!$B247)*data1!C242</f>
        <v>2.4903725974024118</v>
      </c>
      <c r="H247" s="10">
        <f>(data1!$A242-Logit!$B247)*data1!D242</f>
        <v>3.5280278463200831</v>
      </c>
      <c r="I247" s="10">
        <f>(data1!$A242-Logit!$B247)*data1!E242</f>
        <v>59.976473387441416</v>
      </c>
      <c r="J247" s="10">
        <f>(data1!$A242-Logit!$B247)*data1!F242</f>
        <v>9.9614903896096472</v>
      </c>
      <c r="K247" s="10">
        <f>(data1!$A242-Logit!$B247)*data1!G242</f>
        <v>0</v>
      </c>
      <c r="L247" s="10">
        <f>(data1!$A242-Logit!$B247)*data1!H242</f>
        <v>0</v>
      </c>
    </row>
    <row r="248" spans="1:12" x14ac:dyDescent="0.25">
      <c r="A248">
        <v>242</v>
      </c>
      <c r="B248">
        <f>1/(1+EXP(-($A$3+SUMPRODUCT($B$3:$H$3,data1!B243:H243))))</f>
        <v>0.89038959458380318</v>
      </c>
      <c r="C248">
        <f>(B248^data1!A243)*((1-B248)^(1-data1!A243))</f>
        <v>0.89038959458380318</v>
      </c>
      <c r="D248">
        <f t="shared" si="5"/>
        <v>-0.1160961653157226</v>
      </c>
      <c r="E248" s="10">
        <f>data1!$A243-Logit!$B248</f>
        <v>0.10961040541619682</v>
      </c>
      <c r="F248" s="10">
        <f>(data1!$A243-Logit!$B248)*data1!B243</f>
        <v>2.6992668288947583</v>
      </c>
      <c r="G248" s="10">
        <f>(data1!$A243-Logit!$B248)*data1!C243</f>
        <v>1.4249352704105587</v>
      </c>
      <c r="H248" s="10">
        <f>(data1!$A243-Logit!$B248)*data1!D243</f>
        <v>1.3153248649943619</v>
      </c>
      <c r="I248" s="10">
        <f>(data1!$A243-Logit!$B248)*data1!E243</f>
        <v>15.783898379932342</v>
      </c>
      <c r="J248" s="10">
        <f>(data1!$A243-Logit!$B248)*data1!F243</f>
        <v>3.5075329733182983</v>
      </c>
      <c r="K248" s="10">
        <f>(data1!$A243-Logit!$B248)*data1!G243</f>
        <v>0</v>
      </c>
      <c r="L248" s="10">
        <f>(data1!$A243-Logit!$B248)*data1!H243</f>
        <v>0.21922081083239364</v>
      </c>
    </row>
    <row r="249" spans="1:12" x14ac:dyDescent="0.25">
      <c r="A249">
        <v>243</v>
      </c>
      <c r="B249">
        <f>1/(1+EXP(-($A$3+SUMPRODUCT($B$3:$H$3,data1!B244:H244))))</f>
        <v>0.86228089353842963</v>
      </c>
      <c r="C249">
        <f>(B249^data1!A244)*((1-B249)^(1-data1!A244))</f>
        <v>0.86228089353842963</v>
      </c>
      <c r="D249">
        <f t="shared" si="5"/>
        <v>-0.1481741988265369</v>
      </c>
      <c r="E249" s="10">
        <f>data1!$A244-Logit!$B249</f>
        <v>0.13771910646157037</v>
      </c>
      <c r="F249" s="10">
        <f>(data1!$A244-Logit!$B249)*data1!B244</f>
        <v>2.3963142386440999</v>
      </c>
      <c r="G249" s="10">
        <f>(data1!$A244-Logit!$B249)*data1!C244</f>
        <v>1.6526292775388445</v>
      </c>
      <c r="H249" s="10">
        <f>(data1!$A244-Logit!$B249)*data1!D244</f>
        <v>1.5149101710772741</v>
      </c>
      <c r="I249" s="10">
        <f>(data1!$A244-Logit!$B249)*data1!E244</f>
        <v>16.664011881850016</v>
      </c>
      <c r="J249" s="10">
        <f>(data1!$A244-Logit!$B249)*data1!F244</f>
        <v>4.4070114067702519</v>
      </c>
      <c r="K249" s="10">
        <f>(data1!$A244-Logit!$B249)*data1!G244</f>
        <v>0</v>
      </c>
      <c r="L249" s="10">
        <f>(data1!$A244-Logit!$B249)*data1!H244</f>
        <v>0.13771910646157037</v>
      </c>
    </row>
    <row r="250" spans="1:12" x14ac:dyDescent="0.25">
      <c r="A250">
        <v>244</v>
      </c>
      <c r="B250">
        <f>1/(1+EXP(-($A$3+SUMPRODUCT($B$3:$H$3,data1!B245:H245))))</f>
        <v>0.66784362991279878</v>
      </c>
      <c r="C250">
        <f>(B250^data1!A245)*((1-B250)^(1-data1!A245))</f>
        <v>0.66784362991279878</v>
      </c>
      <c r="D250">
        <f t="shared" si="5"/>
        <v>-0.40370121980500756</v>
      </c>
      <c r="E250" s="10">
        <f>data1!$A245-Logit!$B250</f>
        <v>0.33215637008720122</v>
      </c>
      <c r="F250" s="10">
        <f>(data1!$A245-Logit!$B250)*data1!B245</f>
        <v>4.3263498979761748</v>
      </c>
      <c r="G250" s="10">
        <f>(data1!$A245-Logit!$B250)*data1!C245</f>
        <v>3.9858764410464147</v>
      </c>
      <c r="H250" s="10">
        <f>(data1!$A245-Logit!$B250)*data1!D245</f>
        <v>1.9929382205232073</v>
      </c>
      <c r="I250" s="10">
        <f>(data1!$A245-Logit!$B250)*data1!E245</f>
        <v>11.957629323139244</v>
      </c>
      <c r="J250" s="10">
        <f>(data1!$A245-Logit!$B250)*data1!F245</f>
        <v>12.621942063313647</v>
      </c>
      <c r="K250" s="10">
        <f>(data1!$A245-Logit!$B250)*data1!G245</f>
        <v>0</v>
      </c>
      <c r="L250" s="10">
        <f>(data1!$A245-Logit!$B250)*data1!H245</f>
        <v>0.66431274017440245</v>
      </c>
    </row>
    <row r="251" spans="1:12" x14ac:dyDescent="0.25">
      <c r="A251">
        <v>245</v>
      </c>
      <c r="B251">
        <f>1/(1+EXP(-($A$3+SUMPRODUCT($B$3:$H$3,data1!B246:H246))))</f>
        <v>0.63373505211707393</v>
      </c>
      <c r="C251">
        <f>(B251^data1!A246)*((1-B251)^(1-data1!A246))</f>
        <v>0.63373505211707393</v>
      </c>
      <c r="D251">
        <f t="shared" si="5"/>
        <v>-0.4561243107579469</v>
      </c>
      <c r="E251" s="10">
        <f>data1!$A246-Logit!$B251</f>
        <v>0.36626494788292607</v>
      </c>
      <c r="F251" s="10">
        <f>(data1!$A246-Logit!$B251)*data1!B246</f>
        <v>6.9615915658787193</v>
      </c>
      <c r="G251" s="10">
        <f>(data1!$A246-Logit!$B251)*data1!C246</f>
        <v>4.3951793745951129</v>
      </c>
      <c r="H251" s="10">
        <f>(data1!$A246-Logit!$B251)*data1!D246</f>
        <v>3.6626494788292607</v>
      </c>
      <c r="I251" s="10">
        <f>(data1!$A246-Logit!$B251)*data1!E246</f>
        <v>36.626494788292604</v>
      </c>
      <c r="J251" s="10">
        <f>(data1!$A246-Logit!$B251)*data1!F246</f>
        <v>16.848187602614601</v>
      </c>
      <c r="K251" s="10">
        <f>(data1!$A246-Logit!$B251)*data1!G246</f>
        <v>0</v>
      </c>
      <c r="L251" s="10">
        <f>(data1!$A246-Logit!$B251)*data1!H246</f>
        <v>1.0987948436487782</v>
      </c>
    </row>
    <row r="252" spans="1:12" x14ac:dyDescent="0.25">
      <c r="A252">
        <v>246</v>
      </c>
      <c r="B252">
        <f>1/(1+EXP(-($A$3+SUMPRODUCT($B$3:$H$3,data1!B247:H247))))</f>
        <v>0.55290029944469854</v>
      </c>
      <c r="C252">
        <f>(B252^data1!A247)*((1-B252)^(1-data1!A247))</f>
        <v>0.55290029944469854</v>
      </c>
      <c r="D252">
        <f t="shared" si="5"/>
        <v>-0.5925775840491424</v>
      </c>
      <c r="E252" s="10">
        <f>data1!$A247-Logit!$B252</f>
        <v>0.44709970055530146</v>
      </c>
      <c r="F252" s="10">
        <f>(data1!$A247-Logit!$B252)*data1!B247</f>
        <v>6.2728086794023827</v>
      </c>
      <c r="G252" s="10">
        <f>(data1!$A247-Logit!$B252)*data1!C247</f>
        <v>5.3651964066636175</v>
      </c>
      <c r="H252" s="10">
        <f>(data1!$A247-Logit!$B252)*data1!D247</f>
        <v>1.7883988022212058</v>
      </c>
      <c r="I252" s="10">
        <f>(data1!$A247-Logit!$B252)*data1!E247</f>
        <v>7.1535952088848234</v>
      </c>
      <c r="J252" s="10">
        <f>(data1!$A247-Logit!$B252)*data1!F247</f>
        <v>17.883988022212058</v>
      </c>
      <c r="K252" s="10">
        <f>(data1!$A247-Logit!$B252)*data1!G247</f>
        <v>0</v>
      </c>
      <c r="L252" s="10">
        <f>(data1!$A247-Logit!$B252)*data1!H247</f>
        <v>1.3412991016659044</v>
      </c>
    </row>
    <row r="253" spans="1:12" x14ac:dyDescent="0.25">
      <c r="A253">
        <v>247</v>
      </c>
      <c r="B253">
        <f>1/(1+EXP(-($A$3+SUMPRODUCT($B$3:$H$3,data1!B248:H248))))</f>
        <v>0.50219646537370677</v>
      </c>
      <c r="C253">
        <f>(B253^data1!A248)*((1-B253)^(1-data1!A248))</f>
        <v>0.50219646537370677</v>
      </c>
      <c r="D253">
        <f t="shared" si="5"/>
        <v>-0.6887638705675575</v>
      </c>
      <c r="E253" s="10">
        <f>data1!$A248-Logit!$B253</f>
        <v>0.49780353462629323</v>
      </c>
      <c r="F253" s="10">
        <f>(data1!$A248-Logit!$B253)*data1!B248</f>
        <v>7.4172259512751397</v>
      </c>
      <c r="G253" s="10">
        <f>(data1!$A248-Logit!$B253)*data1!C248</f>
        <v>4.4802318116366386</v>
      </c>
      <c r="H253" s="10">
        <f>(data1!$A248-Logit!$B253)*data1!D248</f>
        <v>0.99560706925258646</v>
      </c>
      <c r="I253" s="10">
        <f>(data1!$A248-Logit!$B253)*data1!E248</f>
        <v>1.9912141385051729</v>
      </c>
      <c r="J253" s="10">
        <f>(data1!$A248-Logit!$B253)*data1!F248</f>
        <v>15.431909573415091</v>
      </c>
      <c r="K253" s="10">
        <f>(data1!$A248-Logit!$B253)*data1!G248</f>
        <v>0</v>
      </c>
      <c r="L253" s="10">
        <f>(data1!$A248-Logit!$B253)*data1!H248</f>
        <v>1.9912141385051729</v>
      </c>
    </row>
    <row r="254" spans="1:12" x14ac:dyDescent="0.25">
      <c r="A254">
        <v>248</v>
      </c>
      <c r="B254">
        <f>1/(1+EXP(-($A$3+SUMPRODUCT($B$3:$H$3,data1!B249:H249))))</f>
        <v>0.62758286778070016</v>
      </c>
      <c r="C254">
        <f>(B254^data1!A249)*((1-B254)^(1-data1!A249))</f>
        <v>0.62758286778070016</v>
      </c>
      <c r="D254">
        <f t="shared" si="5"/>
        <v>-0.46587955648709267</v>
      </c>
      <c r="E254" s="10">
        <f>data1!$A249-Logit!$B254</f>
        <v>0.37241713221929984</v>
      </c>
      <c r="F254" s="10">
        <f>(data1!$A249-Logit!$B254)*data1!B249</f>
        <v>9.3104489050324464</v>
      </c>
      <c r="G254" s="10">
        <f>(data1!$A249-Logit!$B254)*data1!C249</f>
        <v>3.7241713221929986</v>
      </c>
      <c r="H254" s="10">
        <f>(data1!$A249-Logit!$B254)*data1!D249</f>
        <v>4.8414227188508976</v>
      </c>
      <c r="I254" s="10">
        <f>(data1!$A249-Logit!$B254)*data1!E249</f>
        <v>62.938495345061675</v>
      </c>
      <c r="J254" s="10">
        <f>(data1!$A249-Logit!$B254)*data1!F249</f>
        <v>16.013936685429893</v>
      </c>
      <c r="K254" s="10">
        <f>(data1!$A249-Logit!$B254)*data1!G249</f>
        <v>0</v>
      </c>
      <c r="L254" s="10">
        <f>(data1!$A249-Logit!$B254)*data1!H249</f>
        <v>0.37241713221929984</v>
      </c>
    </row>
    <row r="255" spans="1:12" x14ac:dyDescent="0.25">
      <c r="A255">
        <v>249</v>
      </c>
      <c r="B255">
        <f>1/(1+EXP(-($A$3+SUMPRODUCT($B$3:$H$3,data1!B250:H250))))</f>
        <v>0.78484904791978305</v>
      </c>
      <c r="C255">
        <f>(B255^data1!A250)*((1-B255)^(1-data1!A250))</f>
        <v>0.78484904791978305</v>
      </c>
      <c r="D255">
        <f t="shared" si="5"/>
        <v>-0.24226387533449492</v>
      </c>
      <c r="E255" s="10">
        <f>data1!$A250-Logit!$B255</f>
        <v>0.21515095208021695</v>
      </c>
      <c r="F255" s="10">
        <f>(data1!$A250-Logit!$B255)*data1!B250</f>
        <v>2.302129714281071</v>
      </c>
      <c r="G255" s="10">
        <f>(data1!$A250-Logit!$B255)*data1!C250</f>
        <v>2.5818114249626034</v>
      </c>
      <c r="H255" s="10">
        <f>(data1!$A250-Logit!$B255)*data1!D250</f>
        <v>4.5181699936845563</v>
      </c>
      <c r="I255" s="10">
        <f>(data1!$A250-Logit!$B255)*data1!E250</f>
        <v>94.881569867375674</v>
      </c>
      <c r="J255" s="10">
        <f>(data1!$A250-Logit!$B255)*data1!F250</f>
        <v>10.972698556091064</v>
      </c>
      <c r="K255" s="10">
        <f>(data1!$A250-Logit!$B255)*data1!G250</f>
        <v>0</v>
      </c>
      <c r="L255" s="10">
        <f>(data1!$A250-Logit!$B255)*data1!H250</f>
        <v>0</v>
      </c>
    </row>
    <row r="256" spans="1:12" x14ac:dyDescent="0.25">
      <c r="A256">
        <v>250</v>
      </c>
      <c r="B256">
        <f>1/(1+EXP(-($A$3+SUMPRODUCT($B$3:$H$3,data1!B251:H251))))</f>
        <v>0.72308676375076197</v>
      </c>
      <c r="C256">
        <f>(B256^data1!A251)*((1-B256)^(1-data1!A251))</f>
        <v>0.72308676375076197</v>
      </c>
      <c r="D256">
        <f t="shared" si="5"/>
        <v>-0.32422605883564298</v>
      </c>
      <c r="E256" s="10">
        <f>data1!$A251-Logit!$B256</f>
        <v>0.27691323624923803</v>
      </c>
      <c r="F256" s="10">
        <f>(data1!$A251-Logit!$B256)*data1!B251</f>
        <v>6.7151470353841969</v>
      </c>
      <c r="G256" s="10">
        <f>(data1!$A251-Logit!$B256)*data1!C251</f>
        <v>4.4306117799878084</v>
      </c>
      <c r="H256" s="10">
        <f>(data1!$A251-Logit!$B256)*data1!D251</f>
        <v>2.4922191262431421</v>
      </c>
      <c r="I256" s="10">
        <f>(data1!$A251-Logit!$B256)*data1!E251</f>
        <v>22.42997213618828</v>
      </c>
      <c r="J256" s="10">
        <f>(data1!$A251-Logit!$B256)*data1!F251</f>
        <v>8.3073970874771401</v>
      </c>
      <c r="K256" s="10">
        <f>(data1!$A251-Logit!$B256)*data1!G251</f>
        <v>0.27691323624923803</v>
      </c>
      <c r="L256" s="10">
        <f>(data1!$A251-Logit!$B256)*data1!H251</f>
        <v>0</v>
      </c>
    </row>
    <row r="257" spans="1:12" x14ac:dyDescent="0.25">
      <c r="A257">
        <v>251</v>
      </c>
      <c r="B257">
        <f>1/(1+EXP(-($A$3+SUMPRODUCT($B$3:$H$3,data1!B252:H252))))</f>
        <v>0.20766757757778018</v>
      </c>
      <c r="C257">
        <f>(B257^data1!A252)*((1-B257)^(1-data1!A252))</f>
        <v>0.20766757757778018</v>
      </c>
      <c r="D257">
        <f t="shared" si="5"/>
        <v>-1.5718166624625576</v>
      </c>
      <c r="E257" s="10">
        <f>data1!$A252-Logit!$B257</f>
        <v>0.7923324224222198</v>
      </c>
      <c r="F257" s="10">
        <f>(data1!$A252-Logit!$B257)*data1!B252</f>
        <v>31.011863327429463</v>
      </c>
      <c r="G257" s="10">
        <f>(data1!$A252-Logit!$B257)*data1!C252</f>
        <v>10.300321491488857</v>
      </c>
      <c r="H257" s="10">
        <f>(data1!$A252-Logit!$B257)*data1!D252</f>
        <v>3.1693296896888792</v>
      </c>
      <c r="I257" s="10">
        <f>(data1!$A252-Logit!$B257)*data1!E252</f>
        <v>12.677318758755517</v>
      </c>
      <c r="J257" s="10">
        <f>(data1!$A252-Logit!$B257)*data1!F252</f>
        <v>41.201285965955428</v>
      </c>
      <c r="K257" s="10">
        <f>(data1!$A252-Logit!$B257)*data1!G252</f>
        <v>0</v>
      </c>
      <c r="L257" s="10">
        <f>(data1!$A252-Logit!$B257)*data1!H252</f>
        <v>0</v>
      </c>
    </row>
    <row r="258" spans="1:12" x14ac:dyDescent="0.25">
      <c r="A258">
        <v>252</v>
      </c>
      <c r="B258">
        <f>1/(1+EXP(-($A$3+SUMPRODUCT($B$3:$H$3,data1!B253:H253))))</f>
        <v>0.20697431868811486</v>
      </c>
      <c r="C258">
        <f>(B258^data1!A253)*((1-B258)^(1-data1!A253))</f>
        <v>0.20697431868811486</v>
      </c>
      <c r="D258">
        <f t="shared" si="5"/>
        <v>-1.5751605577220047</v>
      </c>
      <c r="E258" s="10">
        <f>data1!$A253-Logit!$B258</f>
        <v>0.79302568131188511</v>
      </c>
      <c r="F258" s="10">
        <f>(data1!$A253-Logit!$B258)*data1!B253</f>
        <v>5.7097635781176432</v>
      </c>
      <c r="G258" s="10">
        <f>(data1!$A253-Logit!$B258)*data1!C253</f>
        <v>6.3442054504950809</v>
      </c>
      <c r="H258" s="10">
        <f>(data1!$A253-Logit!$B258)*data1!D253</f>
        <v>1.5860513626237702</v>
      </c>
      <c r="I258" s="10">
        <f>(data1!$A253-Logit!$B258)*data1!E253</f>
        <v>3.1721027252475404</v>
      </c>
      <c r="J258" s="10">
        <f>(data1!$A253-Logit!$B258)*data1!F253</f>
        <v>23.790770439356553</v>
      </c>
      <c r="K258" s="10">
        <f>(data1!$A253-Logit!$B258)*data1!G253</f>
        <v>0.79302568131188511</v>
      </c>
      <c r="L258" s="10">
        <f>(data1!$A253-Logit!$B258)*data1!H253</f>
        <v>3.9651284065594257</v>
      </c>
    </row>
    <row r="259" spans="1:12" x14ac:dyDescent="0.25">
      <c r="A259">
        <v>253</v>
      </c>
      <c r="B259">
        <f>1/(1+EXP(-($A$3+SUMPRODUCT($B$3:$H$3,data1!B254:H254))))</f>
        <v>0.8276121383813817</v>
      </c>
      <c r="C259">
        <f>(B259^data1!A254)*((1-B259)^(1-data1!A254))</f>
        <v>0.8276121383813817</v>
      </c>
      <c r="D259">
        <f t="shared" si="5"/>
        <v>-0.18921066625192121</v>
      </c>
      <c r="E259" s="10">
        <f>data1!$A254-Logit!$B259</f>
        <v>0.1723878616186183</v>
      </c>
      <c r="F259" s="10">
        <f>(data1!$A254-Logit!$B259)*data1!B254</f>
        <v>5.4838300791893397</v>
      </c>
      <c r="G259" s="10">
        <f>(data1!$A254-Logit!$B259)*data1!C254</f>
        <v>2.7582057858978928</v>
      </c>
      <c r="H259" s="10">
        <f>(data1!$A254-Logit!$B259)*data1!D254</f>
        <v>3.2753693707537477</v>
      </c>
      <c r="I259" s="10">
        <f>(data1!$A254-Logit!$B259)*data1!E254</f>
        <v>62.232018044321208</v>
      </c>
      <c r="J259" s="10">
        <f>(data1!$A254-Logit!$B259)*data1!F254</f>
        <v>8.7917809425495328</v>
      </c>
      <c r="K259" s="10">
        <f>(data1!$A254-Logit!$B259)*data1!G254</f>
        <v>0</v>
      </c>
      <c r="L259" s="10">
        <f>(data1!$A254-Logit!$B259)*data1!H254</f>
        <v>0</v>
      </c>
    </row>
    <row r="260" spans="1:12" x14ac:dyDescent="0.25">
      <c r="A260">
        <v>254</v>
      </c>
      <c r="B260">
        <f>1/(1+EXP(-($A$3+SUMPRODUCT($B$3:$H$3,data1!B255:H255))))</f>
        <v>0.77759621043388538</v>
      </c>
      <c r="C260">
        <f>(B260^data1!A255)*((1-B260)^(1-data1!A255))</f>
        <v>0.77759621043388538</v>
      </c>
      <c r="D260">
        <f t="shared" si="5"/>
        <v>-0.25154789926099608</v>
      </c>
      <c r="E260" s="10">
        <f>data1!$A255-Logit!$B260</f>
        <v>0.22240378956611462</v>
      </c>
      <c r="F260" s="10">
        <f>(data1!$A255-Logit!$B260)*data1!B255</f>
        <v>2.2240485007002411</v>
      </c>
      <c r="G260" s="10">
        <f>(data1!$A255-Logit!$B260)*data1!C255</f>
        <v>2.89124926435949</v>
      </c>
      <c r="H260" s="10">
        <f>(data1!$A255-Logit!$B260)*data1!D255</f>
        <v>0.88961515826445847</v>
      </c>
      <c r="I260" s="10">
        <f>(data1!$A255-Logit!$B260)*data1!E255</f>
        <v>3.5584606330578339</v>
      </c>
      <c r="J260" s="10">
        <f>(data1!$A255-Logit!$B260)*data1!F255</f>
        <v>6.8945174765495532</v>
      </c>
      <c r="K260" s="10">
        <f>(data1!$A255-Logit!$B260)*data1!G255</f>
        <v>0</v>
      </c>
      <c r="L260" s="10">
        <f>(data1!$A255-Logit!$B260)*data1!H255</f>
        <v>0.44480757913222924</v>
      </c>
    </row>
    <row r="261" spans="1:12" x14ac:dyDescent="0.25">
      <c r="A261">
        <v>255</v>
      </c>
      <c r="B261">
        <f>1/(1+EXP(-($A$3+SUMPRODUCT($B$3:$H$3,data1!B256:H256))))</f>
        <v>0.81509682809646256</v>
      </c>
      <c r="C261">
        <f>(B261^data1!A256)*((1-B261)^(1-data1!A256))</f>
        <v>0.81509682809646256</v>
      </c>
      <c r="D261">
        <f t="shared" si="5"/>
        <v>-0.20444836531800192</v>
      </c>
      <c r="E261" s="10">
        <f>data1!$A256-Logit!$B261</f>
        <v>0.18490317190353744</v>
      </c>
      <c r="F261" s="10">
        <f>(data1!$A256-Logit!$B261)*data1!B256</f>
        <v>3.8200995033130964</v>
      </c>
      <c r="G261" s="10">
        <f>(data1!$A256-Logit!$B261)*data1!C256</f>
        <v>2.2188380628424493</v>
      </c>
      <c r="H261" s="10">
        <f>(data1!$A256-Logit!$B261)*data1!D256</f>
        <v>1.664128547131837</v>
      </c>
      <c r="I261" s="10">
        <f>(data1!$A256-Logit!$B261)*data1!E256</f>
        <v>14.977156924186533</v>
      </c>
      <c r="J261" s="10">
        <f>(data1!$A256-Logit!$B261)*data1!F256</f>
        <v>6.2867078447202731</v>
      </c>
      <c r="K261" s="10">
        <f>(data1!$A256-Logit!$B261)*data1!G256</f>
        <v>0</v>
      </c>
      <c r="L261" s="10">
        <f>(data1!$A256-Logit!$B261)*data1!H256</f>
        <v>0.73961268761414978</v>
      </c>
    </row>
    <row r="262" spans="1:12" x14ac:dyDescent="0.25">
      <c r="A262">
        <v>256</v>
      </c>
      <c r="B262">
        <f>1/(1+EXP(-($A$3+SUMPRODUCT($B$3:$H$3,data1!B257:H257))))</f>
        <v>0.62736687605156738</v>
      </c>
      <c r="C262">
        <f>(B262^data1!A257)*((1-B262)^(1-data1!A257))</f>
        <v>0.62736687605156738</v>
      </c>
      <c r="D262">
        <f t="shared" si="5"/>
        <v>-0.46622378020175065</v>
      </c>
      <c r="E262" s="10">
        <f>data1!$A257-Logit!$B262</f>
        <v>0.37263312394843262</v>
      </c>
      <c r="F262" s="10">
        <f>(data1!$A257-Logit!$B262)*data1!B257</f>
        <v>5.0305382890378505</v>
      </c>
      <c r="G262" s="10">
        <f>(data1!$A257-Logit!$B262)*data1!C257</f>
        <v>4.0989643634327591</v>
      </c>
      <c r="H262" s="10">
        <f>(data1!$A257-Logit!$B262)*data1!D257</f>
        <v>5.2168637352780571</v>
      </c>
      <c r="I262" s="10">
        <f>(data1!$A257-Logit!$B262)*data1!E257</f>
        <v>73.036092293892793</v>
      </c>
      <c r="J262" s="10">
        <f>(data1!$A257-Logit!$B262)*data1!F257</f>
        <v>18.259023073473198</v>
      </c>
      <c r="K262" s="10">
        <f>(data1!$A257-Logit!$B262)*data1!G257</f>
        <v>0</v>
      </c>
      <c r="L262" s="10">
        <f>(data1!$A257-Logit!$B262)*data1!H257</f>
        <v>0</v>
      </c>
    </row>
    <row r="263" spans="1:12" x14ac:dyDescent="0.25">
      <c r="A263">
        <v>257</v>
      </c>
      <c r="B263">
        <f>1/(1+EXP(-($A$3+SUMPRODUCT($B$3:$H$3,data1!B258:H258))))</f>
        <v>0.38620830833933972</v>
      </c>
      <c r="C263">
        <f>(B263^data1!A258)*((1-B263)^(1-data1!A258))</f>
        <v>0.38620830833933972</v>
      </c>
      <c r="D263">
        <f t="shared" ref="D263:D326" si="6">LN(C263)</f>
        <v>-0.95137839617060194</v>
      </c>
      <c r="E263" s="10">
        <f>data1!$A258-Logit!$B263</f>
        <v>0.61379169166066028</v>
      </c>
      <c r="F263" s="10">
        <f>(data1!$A258-Logit!$B263)*data1!B258</f>
        <v>15.578030277803562</v>
      </c>
      <c r="G263" s="10">
        <f>(data1!$A258-Logit!$B263)*data1!C258</f>
        <v>7.9792919915885836</v>
      </c>
      <c r="H263" s="10">
        <f>(data1!$A258-Logit!$B263)*data1!D258</f>
        <v>3.6827501499639617</v>
      </c>
      <c r="I263" s="10">
        <f>(data1!$A258-Logit!$B263)*data1!E258</f>
        <v>22.09650089978377</v>
      </c>
      <c r="J263" s="10">
        <f>(data1!$A258-Logit!$B263)*data1!F258</f>
        <v>21.482709208123111</v>
      </c>
      <c r="K263" s="10">
        <f>(data1!$A258-Logit!$B263)*data1!G258</f>
        <v>0.61379169166066028</v>
      </c>
      <c r="L263" s="10">
        <f>(data1!$A258-Logit!$B263)*data1!H258</f>
        <v>1.8413750749819808</v>
      </c>
    </row>
    <row r="264" spans="1:12" x14ac:dyDescent="0.25">
      <c r="A264">
        <v>258</v>
      </c>
      <c r="B264">
        <f>1/(1+EXP(-($A$3+SUMPRODUCT($B$3:$H$3,data1!B259:H259))))</f>
        <v>0.42674507129585054</v>
      </c>
      <c r="C264">
        <f>(B264^data1!A259)*((1-B264)^(1-data1!A259))</f>
        <v>0.42674507129585054</v>
      </c>
      <c r="D264">
        <f t="shared" si="6"/>
        <v>-0.85156846676889097</v>
      </c>
      <c r="E264" s="10">
        <f>data1!$A259-Logit!$B264</f>
        <v>0.57325492870414951</v>
      </c>
      <c r="F264" s="10">
        <f>(data1!$A259-Logit!$B264)*data1!B259</f>
        <v>10.476220482624889</v>
      </c>
      <c r="G264" s="10">
        <f>(data1!$A259-Logit!$B264)*data1!C259</f>
        <v>6.8790591444497942</v>
      </c>
      <c r="H264" s="10">
        <f>(data1!$A259-Logit!$B264)*data1!D259</f>
        <v>13.758118288899588</v>
      </c>
      <c r="I264" s="10">
        <f>(data1!$A259-Logit!$B264)*data1!E259</f>
        <v>330.19483893359012</v>
      </c>
      <c r="J264" s="10">
        <f>(data1!$A259-Logit!$B264)*data1!F259</f>
        <v>30.382511221319923</v>
      </c>
      <c r="K264" s="10">
        <f>(data1!$A259-Logit!$B264)*data1!G259</f>
        <v>0.57325492870414951</v>
      </c>
      <c r="L264" s="10">
        <f>(data1!$A259-Logit!$B264)*data1!H259</f>
        <v>0</v>
      </c>
    </row>
    <row r="265" spans="1:12" x14ac:dyDescent="0.25">
      <c r="A265">
        <v>259</v>
      </c>
      <c r="B265">
        <f>1/(1+EXP(-($A$3+SUMPRODUCT($B$3:$H$3,data1!B260:H260))))</f>
        <v>0.45234250618638278</v>
      </c>
      <c r="C265">
        <f>(B265^data1!A260)*((1-B265)^(1-data1!A260))</f>
        <v>0.45234250618638278</v>
      </c>
      <c r="D265">
        <f t="shared" si="6"/>
        <v>-0.79331562905330821</v>
      </c>
      <c r="E265" s="10">
        <f>data1!$A260-Logit!$B265</f>
        <v>0.54765749381361717</v>
      </c>
      <c r="F265" s="10">
        <f>(data1!$A260-Logit!$B265)*data1!B260</f>
        <v>21.475293990153766</v>
      </c>
      <c r="G265" s="10">
        <f>(data1!$A260-Logit!$B265)*data1!C260</f>
        <v>6.571889925763406</v>
      </c>
      <c r="H265" s="10">
        <f>(data1!$A260-Logit!$B265)*data1!D260</f>
        <v>0.54765749381361717</v>
      </c>
      <c r="I265" s="10">
        <f>(data1!$A260-Logit!$B265)*data1!E260</f>
        <v>0.54765749381361717</v>
      </c>
      <c r="J265" s="10">
        <f>(data1!$A260-Logit!$B265)*data1!F260</f>
        <v>17.525039802035749</v>
      </c>
      <c r="K265" s="10">
        <f>(data1!$A260-Logit!$B265)*data1!G260</f>
        <v>0</v>
      </c>
      <c r="L265" s="10">
        <f>(data1!$A260-Logit!$B265)*data1!H260</f>
        <v>1.6429724814408515</v>
      </c>
    </row>
    <row r="266" spans="1:12" x14ac:dyDescent="0.25">
      <c r="A266">
        <v>260</v>
      </c>
      <c r="B266">
        <f>1/(1+EXP(-($A$3+SUMPRODUCT($B$3:$H$3,data1!B261:H261))))</f>
        <v>0.80086496930768503</v>
      </c>
      <c r="C266">
        <f>(B266^data1!A261)*((1-B266)^(1-data1!A261))</f>
        <v>0.80086496930768503</v>
      </c>
      <c r="D266">
        <f t="shared" si="6"/>
        <v>-0.22206292376792539</v>
      </c>
      <c r="E266" s="10">
        <f>data1!$A261-Logit!$B266</f>
        <v>0.19913503069231497</v>
      </c>
      <c r="F266" s="10">
        <f>(data1!$A261-Logit!$B266)*data1!B261</f>
        <v>2.0909050983017012</v>
      </c>
      <c r="G266" s="10">
        <f>(data1!$A261-Logit!$B266)*data1!C261</f>
        <v>1.9913503069231497</v>
      </c>
      <c r="H266" s="10">
        <f>(data1!$A261-Logit!$B266)*data1!D261</f>
        <v>2.5887553990000947</v>
      </c>
      <c r="I266" s="10">
        <f>(data1!$A261-Logit!$B266)*data1!E261</f>
        <v>33.65382018700123</v>
      </c>
      <c r="J266" s="10">
        <f>(data1!$A261-Logit!$B266)*data1!F261</f>
        <v>7.567131166307969</v>
      </c>
      <c r="K266" s="10">
        <f>(data1!$A261-Logit!$B266)*data1!G261</f>
        <v>0</v>
      </c>
      <c r="L266" s="10">
        <f>(data1!$A261-Logit!$B266)*data1!H261</f>
        <v>0.59740509207694492</v>
      </c>
    </row>
    <row r="267" spans="1:12" x14ac:dyDescent="0.25">
      <c r="A267">
        <v>261</v>
      </c>
      <c r="B267">
        <f>1/(1+EXP(-($A$3+SUMPRODUCT($B$3:$H$3,data1!B262:H262))))</f>
        <v>0.13840118265551823</v>
      </c>
      <c r="C267">
        <f>(B267^data1!A262)*((1-B267)^(1-data1!A262))</f>
        <v>0.13840118265551823</v>
      </c>
      <c r="D267">
        <f t="shared" si="6"/>
        <v>-1.9775986906362466</v>
      </c>
      <c r="E267" s="10">
        <f>data1!$A262-Logit!$B267</f>
        <v>0.86159881734448174</v>
      </c>
      <c r="F267" s="10">
        <f>(data1!$A262-Logit!$B267)*data1!B262</f>
        <v>30.032748635187218</v>
      </c>
      <c r="G267" s="10">
        <f>(data1!$A262-Logit!$B267)*data1!C262</f>
        <v>10.339185808133781</v>
      </c>
      <c r="H267" s="10">
        <f>(data1!$A262-Logit!$B267)*data1!D262</f>
        <v>2.5847964520334452</v>
      </c>
      <c r="I267" s="10">
        <f>(data1!$A262-Logit!$B267)*data1!E262</f>
        <v>7.7543893561003356</v>
      </c>
      <c r="J267" s="10">
        <f>(data1!$A262-Logit!$B267)*data1!F262</f>
        <v>46.526336136602012</v>
      </c>
      <c r="K267" s="10">
        <f>(data1!$A262-Logit!$B267)*data1!G262</f>
        <v>0</v>
      </c>
      <c r="L267" s="10">
        <f>(data1!$A262-Logit!$B267)*data1!H262</f>
        <v>0</v>
      </c>
    </row>
    <row r="268" spans="1:12" x14ac:dyDescent="0.25">
      <c r="A268">
        <v>262</v>
      </c>
      <c r="B268">
        <f>1/(1+EXP(-($A$3+SUMPRODUCT($B$3:$H$3,data1!B263:H263))))</f>
        <v>0.77612022687866611</v>
      </c>
      <c r="C268">
        <f>(B268^data1!A263)*((1-B268)^(1-data1!A263))</f>
        <v>0.77612022687866611</v>
      </c>
      <c r="D268">
        <f t="shared" si="6"/>
        <v>-0.25344783925489772</v>
      </c>
      <c r="E268" s="10">
        <f>data1!$A263-Logit!$B268</f>
        <v>0.22387977312133389</v>
      </c>
      <c r="F268" s="10">
        <f>(data1!$A263-Logit!$B268)*data1!B263</f>
        <v>6.381021047542597</v>
      </c>
      <c r="G268" s="10">
        <f>(data1!$A263-Logit!$B268)*data1!C263</f>
        <v>3.805956143062676</v>
      </c>
      <c r="H268" s="10">
        <f>(data1!$A263-Logit!$B268)*data1!D263</f>
        <v>2.2387977312133387</v>
      </c>
      <c r="I268" s="10">
        <f>(data1!$A263-Logit!$B268)*data1!E263</f>
        <v>22.38797731213339</v>
      </c>
      <c r="J268" s="10">
        <f>(data1!$A263-Logit!$B268)*data1!F263</f>
        <v>10.522349336702693</v>
      </c>
      <c r="K268" s="10">
        <f>(data1!$A263-Logit!$B268)*data1!G263</f>
        <v>0</v>
      </c>
      <c r="L268" s="10">
        <f>(data1!$A263-Logit!$B268)*data1!H263</f>
        <v>0.22387977312133389</v>
      </c>
    </row>
    <row r="269" spans="1:12" x14ac:dyDescent="0.25">
      <c r="A269">
        <v>263</v>
      </c>
      <c r="B269">
        <f>1/(1+EXP(-($A$3+SUMPRODUCT($B$3:$H$3,data1!B264:H264))))</f>
        <v>0.88604697997488346</v>
      </c>
      <c r="C269">
        <f>(B269^data1!A264)*((1-B269)^(1-data1!A264))</f>
        <v>0.88604697997488346</v>
      </c>
      <c r="D269">
        <f t="shared" si="6"/>
        <v>-0.12098530498046971</v>
      </c>
      <c r="E269" s="10">
        <f>data1!$A264-Logit!$B269</f>
        <v>0.11395302002511654</v>
      </c>
      <c r="F269" s="10">
        <f>(data1!$A264-Logit!$B269)*data1!B264</f>
        <v>1.4813846960156378</v>
      </c>
      <c r="G269" s="10">
        <f>(data1!$A264-Logit!$B269)*data1!C264</f>
        <v>1.7092953003767479</v>
      </c>
      <c r="H269" s="10">
        <f>(data1!$A264-Logit!$B269)*data1!D264</f>
        <v>1.8232483204018646</v>
      </c>
      <c r="I269" s="10">
        <f>(data1!$A264-Logit!$B269)*data1!E264</f>
        <v>29.171973126429833</v>
      </c>
      <c r="J269" s="10">
        <f>(data1!$A264-Logit!$B269)*data1!F264</f>
        <v>5.1278859011302442</v>
      </c>
      <c r="K269" s="10">
        <f>(data1!$A264-Logit!$B269)*data1!G264</f>
        <v>0</v>
      </c>
      <c r="L269" s="10">
        <f>(data1!$A264-Logit!$B269)*data1!H264</f>
        <v>0.11395302002511654</v>
      </c>
    </row>
    <row r="270" spans="1:12" x14ac:dyDescent="0.25">
      <c r="A270">
        <v>264</v>
      </c>
      <c r="B270">
        <f>1/(1+EXP(-($A$3+SUMPRODUCT($B$3:$H$3,data1!B265:H265))))</f>
        <v>0.64583644705087684</v>
      </c>
      <c r="C270">
        <f>(B270^data1!A265)*((1-B270)^(1-data1!A265))</f>
        <v>0.64583644705087684</v>
      </c>
      <c r="D270">
        <f t="shared" si="6"/>
        <v>-0.43720898519429946</v>
      </c>
      <c r="E270" s="10">
        <f>data1!$A265-Logit!$B270</f>
        <v>0.35416355294912316</v>
      </c>
      <c r="F270" s="10">
        <f>(data1!$A265-Logit!$B270)*data1!B265</f>
        <v>14.662339207862695</v>
      </c>
      <c r="G270" s="10">
        <f>(data1!$A265-Logit!$B270)*data1!C265</f>
        <v>5.6666168471859706</v>
      </c>
      <c r="H270" s="10">
        <f>(data1!$A265-Logit!$B270)*data1!D265</f>
        <v>3.1874719765421085</v>
      </c>
      <c r="I270" s="10">
        <f>(data1!$A265-Logit!$B270)*data1!E265</f>
        <v>28.687247788878977</v>
      </c>
      <c r="J270" s="10">
        <f>(data1!$A265-Logit!$B270)*data1!F265</f>
        <v>16.645686988608787</v>
      </c>
      <c r="K270" s="10">
        <f>(data1!$A265-Logit!$B270)*data1!G265</f>
        <v>0</v>
      </c>
      <c r="L270" s="10">
        <f>(data1!$A265-Logit!$B270)*data1!H265</f>
        <v>0.35416355294912316</v>
      </c>
    </row>
    <row r="271" spans="1:12" x14ac:dyDescent="0.25">
      <c r="A271">
        <v>265</v>
      </c>
      <c r="B271">
        <f>1/(1+EXP(-($A$3+SUMPRODUCT($B$3:$H$3,data1!B266:H266))))</f>
        <v>0.47529704569705361</v>
      </c>
      <c r="C271">
        <f>(B271^data1!A266)*((1-B271)^(1-data1!A266))</f>
        <v>0.47529704569705361</v>
      </c>
      <c r="D271">
        <f t="shared" si="6"/>
        <v>-0.74381531104096121</v>
      </c>
      <c r="E271" s="10">
        <f>data1!$A266-Logit!$B271</f>
        <v>0.52470295430294644</v>
      </c>
      <c r="F271" s="10">
        <f>(data1!$A266-Logit!$B271)*data1!B266</f>
        <v>7.7551095244867483</v>
      </c>
      <c r="G271" s="10">
        <f>(data1!$A266-Logit!$B271)*data1!C266</f>
        <v>5.2470295430294644</v>
      </c>
      <c r="H271" s="10">
        <f>(data1!$A266-Logit!$B271)*data1!D266</f>
        <v>9.9693561317559833</v>
      </c>
      <c r="I271" s="10">
        <f>(data1!$A266-Logit!$B271)*data1!E266</f>
        <v>189.41776650336368</v>
      </c>
      <c r="J271" s="10">
        <f>(data1!$A266-Logit!$B271)*data1!F266</f>
        <v>30.957474303873841</v>
      </c>
      <c r="K271" s="10">
        <f>(data1!$A266-Logit!$B271)*data1!G266</f>
        <v>0</v>
      </c>
      <c r="L271" s="10">
        <f>(data1!$A266-Logit!$B271)*data1!H266</f>
        <v>0</v>
      </c>
    </row>
    <row r="272" spans="1:12" x14ac:dyDescent="0.25">
      <c r="A272">
        <v>266</v>
      </c>
      <c r="B272">
        <f>1/(1+EXP(-($A$3+SUMPRODUCT($B$3:$H$3,data1!B267:H267))))</f>
        <v>0.63493701246342882</v>
      </c>
      <c r="C272">
        <f>(B272^data1!A267)*((1-B272)^(1-data1!A267))</f>
        <v>0.63493701246342882</v>
      </c>
      <c r="D272">
        <f t="shared" si="6"/>
        <v>-0.45422947798037172</v>
      </c>
      <c r="E272" s="10">
        <f>data1!$A267-Logit!$B272</f>
        <v>0.36506298753657118</v>
      </c>
      <c r="F272" s="10">
        <f>(data1!$A267-Logit!$B272)*data1!B267</f>
        <v>5.4941973357532339</v>
      </c>
      <c r="G272" s="10">
        <f>(data1!$A267-Logit!$B272)*data1!C267</f>
        <v>4.0156928629022826</v>
      </c>
      <c r="H272" s="10">
        <f>(data1!$A267-Logit!$B272)*data1!D267</f>
        <v>1.4602519501462847</v>
      </c>
      <c r="I272" s="10">
        <f>(data1!$A267-Logit!$B272)*data1!E267</f>
        <v>5.8410078005851389</v>
      </c>
      <c r="J272" s="10">
        <f>(data1!$A267-Logit!$B272)*data1!F267</f>
        <v>11.682015601170278</v>
      </c>
      <c r="K272" s="10">
        <f>(data1!$A267-Logit!$B272)*data1!G267</f>
        <v>0</v>
      </c>
      <c r="L272" s="10">
        <f>(data1!$A267-Logit!$B272)*data1!H267</f>
        <v>0.36506298753657118</v>
      </c>
    </row>
    <row r="273" spans="1:12" x14ac:dyDescent="0.25">
      <c r="A273">
        <v>267</v>
      </c>
      <c r="B273">
        <f>1/(1+EXP(-($A$3+SUMPRODUCT($B$3:$H$3,data1!B268:H268))))</f>
        <v>0.57146900696877834</v>
      </c>
      <c r="C273">
        <f>(B273^data1!A268)*((1-B273)^(1-data1!A268))</f>
        <v>0.57146900696877834</v>
      </c>
      <c r="D273">
        <f t="shared" si="6"/>
        <v>-0.55954502824358665</v>
      </c>
      <c r="E273" s="10">
        <f>data1!$A268-Logit!$B273</f>
        <v>0.42853099303122166</v>
      </c>
      <c r="F273" s="10">
        <f>(data1!$A268-Logit!$B273)*data1!B268</f>
        <v>12.727361011674457</v>
      </c>
      <c r="G273" s="10">
        <f>(data1!$A268-Logit!$B273)*data1!C268</f>
        <v>5.1423719163746604</v>
      </c>
      <c r="H273" s="10">
        <f>(data1!$A268-Logit!$B273)*data1!D268</f>
        <v>4.2853099303122164</v>
      </c>
      <c r="I273" s="10">
        <f>(data1!$A268-Logit!$B273)*data1!E268</f>
        <v>42.853099303122164</v>
      </c>
      <c r="J273" s="10">
        <f>(data1!$A268-Logit!$B273)*data1!F268</f>
        <v>19.283894686404974</v>
      </c>
      <c r="K273" s="10">
        <f>(data1!$A268-Logit!$B273)*data1!G268</f>
        <v>0</v>
      </c>
      <c r="L273" s="10">
        <f>(data1!$A268-Logit!$B273)*data1!H268</f>
        <v>0.42853099303122166</v>
      </c>
    </row>
    <row r="274" spans="1:12" x14ac:dyDescent="0.25">
      <c r="A274">
        <v>268</v>
      </c>
      <c r="B274">
        <f>1/(1+EXP(-($A$3+SUMPRODUCT($B$3:$H$3,data1!B269:H269))))</f>
        <v>0.59974756239455229</v>
      </c>
      <c r="C274">
        <f>(B274^data1!A269)*((1-B274)^(1-data1!A269))</f>
        <v>0.59974756239455229</v>
      </c>
      <c r="D274">
        <f t="shared" si="6"/>
        <v>-0.51124644163982602</v>
      </c>
      <c r="E274" s="10">
        <f>data1!$A269-Logit!$B274</f>
        <v>0.40025243760544771</v>
      </c>
      <c r="F274" s="10">
        <f>(data1!$A269-Logit!$B274)*data1!B269</f>
        <v>6.4700886545435212</v>
      </c>
      <c r="G274" s="10">
        <f>(data1!$A269-Logit!$B274)*data1!C269</f>
        <v>4.8030292512653725</v>
      </c>
      <c r="H274" s="10">
        <f>(data1!$A269-Logit!$B274)*data1!D269</f>
        <v>2.0012621880272388</v>
      </c>
      <c r="I274" s="10">
        <f>(data1!$A269-Logit!$B274)*data1!E269</f>
        <v>10.006310940136192</v>
      </c>
      <c r="J274" s="10">
        <f>(data1!$A269-Logit!$B274)*data1!F269</f>
        <v>16.01009750421791</v>
      </c>
      <c r="K274" s="10">
        <f>(data1!$A269-Logit!$B274)*data1!G269</f>
        <v>0</v>
      </c>
      <c r="L274" s="10">
        <f>(data1!$A269-Logit!$B274)*data1!H269</f>
        <v>1.6010097504217908</v>
      </c>
    </row>
    <row r="275" spans="1:12" x14ac:dyDescent="0.25">
      <c r="A275">
        <v>269</v>
      </c>
      <c r="B275">
        <f>1/(1+EXP(-($A$3+SUMPRODUCT($B$3:$H$3,data1!B270:H270))))</f>
        <v>0.56301981784931054</v>
      </c>
      <c r="C275">
        <f>(B275^data1!A270)*((1-B275)^(1-data1!A270))</f>
        <v>0.56301981784931054</v>
      </c>
      <c r="D275">
        <f t="shared" si="6"/>
        <v>-0.57444045101914265</v>
      </c>
      <c r="E275" s="10">
        <f>data1!$A270-Logit!$B275</f>
        <v>0.43698018215068946</v>
      </c>
      <c r="F275" s="10">
        <f>(data1!$A270-Logit!$B275)*data1!B270</f>
        <v>11.014154636074093</v>
      </c>
      <c r="G275" s="10">
        <f>(data1!$A270-Logit!$B275)*data1!C270</f>
        <v>6.1177225501096526</v>
      </c>
      <c r="H275" s="10">
        <f>(data1!$A270-Logit!$B275)*data1!D270</f>
        <v>3.0588612750548263</v>
      </c>
      <c r="I275" s="10">
        <f>(data1!$A270-Logit!$B275)*data1!E270</f>
        <v>21.412028925383783</v>
      </c>
      <c r="J275" s="10">
        <f>(data1!$A270-Logit!$B275)*data1!F270</f>
        <v>20.538068561082405</v>
      </c>
      <c r="K275" s="10">
        <f>(data1!$A270-Logit!$B275)*data1!G270</f>
        <v>0</v>
      </c>
      <c r="L275" s="10">
        <f>(data1!$A270-Logit!$B275)*data1!H270</f>
        <v>0.87396036430137891</v>
      </c>
    </row>
    <row r="276" spans="1:12" x14ac:dyDescent="0.25">
      <c r="A276">
        <v>270</v>
      </c>
      <c r="B276">
        <f>1/(1+EXP(-($A$3+SUMPRODUCT($B$3:$H$3,data1!B271:H271))))</f>
        <v>0.43986173334337142</v>
      </c>
      <c r="C276">
        <f>(B276^data1!A271)*((1-B276)^(1-data1!A271))</f>
        <v>0.43986173334337142</v>
      </c>
      <c r="D276">
        <f t="shared" si="6"/>
        <v>-0.82129484385574825</v>
      </c>
      <c r="E276" s="10">
        <f>data1!$A271-Logit!$B276</f>
        <v>0.56013826665662858</v>
      </c>
      <c r="F276" s="10">
        <f>(data1!$A271-Logit!$B276)*data1!B271</f>
        <v>7.9539627454967405</v>
      </c>
      <c r="G276" s="10">
        <f>(data1!$A271-Logit!$B276)*data1!C271</f>
        <v>8.9622122665060573</v>
      </c>
      <c r="H276" s="10">
        <f>(data1!$A271-Logit!$B276)*data1!D271</f>
        <v>1.6804147999698857</v>
      </c>
      <c r="I276" s="10">
        <f>(data1!$A271-Logit!$B276)*data1!E271</f>
        <v>5.0412443999096572</v>
      </c>
      <c r="J276" s="10">
        <f>(data1!$A271-Logit!$B276)*data1!F271</f>
        <v>20.164977599638629</v>
      </c>
      <c r="K276" s="10">
        <f>(data1!$A271-Logit!$B276)*data1!G271</f>
        <v>0.56013826665662858</v>
      </c>
      <c r="L276" s="10">
        <f>(data1!$A271-Logit!$B276)*data1!H271</f>
        <v>1.1202765333132572</v>
      </c>
    </row>
    <row r="277" spans="1:12" x14ac:dyDescent="0.25">
      <c r="A277">
        <v>271</v>
      </c>
      <c r="B277">
        <f>1/(1+EXP(-($A$3+SUMPRODUCT($B$3:$H$3,data1!B272:H272))))</f>
        <v>0.8135737857324985</v>
      </c>
      <c r="C277">
        <f>(B277^data1!A272)*((1-B277)^(1-data1!A272))</f>
        <v>0.8135737857324985</v>
      </c>
      <c r="D277">
        <f t="shared" si="6"/>
        <v>-0.2063186548596645</v>
      </c>
      <c r="E277" s="10">
        <f>data1!$A272-Logit!$B277</f>
        <v>0.1864262142675015</v>
      </c>
      <c r="F277" s="10">
        <f>(data1!$A272-Logit!$B277)*data1!B272</f>
        <v>3.3853076539878195</v>
      </c>
      <c r="G277" s="10">
        <f>(data1!$A272-Logit!$B277)*data1!C272</f>
        <v>2.609966999745021</v>
      </c>
      <c r="H277" s="10">
        <f>(data1!$A272-Logit!$B277)*data1!D272</f>
        <v>7.084196142165057</v>
      </c>
      <c r="I277" s="10">
        <f>(data1!$A272-Logit!$B277)*data1!E272</f>
        <v>269.19945340227218</v>
      </c>
      <c r="J277" s="10">
        <f>(data1!$A272-Logit!$B277)*data1!F272</f>
        <v>10.439867998980084</v>
      </c>
      <c r="K277" s="10">
        <f>(data1!$A272-Logit!$B277)*data1!G272</f>
        <v>0</v>
      </c>
      <c r="L277" s="10">
        <f>(data1!$A272-Logit!$B277)*data1!H272</f>
        <v>0</v>
      </c>
    </row>
    <row r="278" spans="1:12" x14ac:dyDescent="0.25">
      <c r="A278">
        <v>272</v>
      </c>
      <c r="B278">
        <f>1/(1+EXP(-($A$3+SUMPRODUCT($B$3:$H$3,data1!B273:H273))))</f>
        <v>0.62569923821823392</v>
      </c>
      <c r="C278">
        <f>(B278^data1!A273)*((1-B278)^(1-data1!A273))</f>
        <v>0.62569923821823392</v>
      </c>
      <c r="D278">
        <f t="shared" si="6"/>
        <v>-0.4688854734658004</v>
      </c>
      <c r="E278" s="10">
        <f>data1!$A273-Logit!$B278</f>
        <v>0.37430076178176608</v>
      </c>
      <c r="F278" s="10">
        <f>(data1!$A273-Logit!$B278)*data1!B273</f>
        <v>10.84763427359608</v>
      </c>
      <c r="G278" s="10">
        <f>(data1!$A273-Logit!$B278)*data1!C273</f>
        <v>2.9944060942541286</v>
      </c>
      <c r="H278" s="10">
        <f>(data1!$A273-Logit!$B278)*data1!D273</f>
        <v>5.9888121885082573</v>
      </c>
      <c r="I278" s="10">
        <f>(data1!$A273-Logit!$B278)*data1!E273</f>
        <v>95.820995016132116</v>
      </c>
      <c r="J278" s="10">
        <f>(data1!$A273-Logit!$B278)*data1!F273</f>
        <v>15.346331233052409</v>
      </c>
      <c r="K278" s="10">
        <f>(data1!$A273-Logit!$B278)*data1!G273</f>
        <v>0</v>
      </c>
      <c r="L278" s="10">
        <f>(data1!$A273-Logit!$B278)*data1!H273</f>
        <v>0.37430076178176608</v>
      </c>
    </row>
    <row r="279" spans="1:12" x14ac:dyDescent="0.25">
      <c r="A279">
        <v>273</v>
      </c>
      <c r="B279">
        <f>1/(1+EXP(-($A$3+SUMPRODUCT($B$3:$H$3,data1!B274:H274))))</f>
        <v>0.44675599735015209</v>
      </c>
      <c r="C279">
        <f>(B279^data1!A274)*((1-B279)^(1-data1!A274))</f>
        <v>0.44675599735015209</v>
      </c>
      <c r="D279">
        <f t="shared" si="6"/>
        <v>-0.8057427006339325</v>
      </c>
      <c r="E279" s="10">
        <f>data1!$A274-Logit!$B279</f>
        <v>0.55324400264984797</v>
      </c>
      <c r="F279" s="10">
        <f>(data1!$A274-Logit!$B279)*data1!B274</f>
        <v>7.409045376074384</v>
      </c>
      <c r="G279" s="10">
        <f>(data1!$A274-Logit!$B279)*data1!C274</f>
        <v>3.872708018548936</v>
      </c>
      <c r="H279" s="10">
        <f>(data1!$A274-Logit!$B279)*data1!D274</f>
        <v>7.1921720344480233</v>
      </c>
      <c r="I279" s="10">
        <f>(data1!$A274-Logit!$B279)*data1!E274</f>
        <v>93.498236447824311</v>
      </c>
      <c r="J279" s="10">
        <f>(data1!$A274-Logit!$B279)*data1!F274</f>
        <v>26.555712127192702</v>
      </c>
      <c r="K279" s="10">
        <f>(data1!$A274-Logit!$B279)*data1!G274</f>
        <v>0</v>
      </c>
      <c r="L279" s="10">
        <f>(data1!$A274-Logit!$B279)*data1!H274</f>
        <v>1.6597320079495439</v>
      </c>
    </row>
    <row r="280" spans="1:12" x14ac:dyDescent="0.25">
      <c r="A280">
        <v>274</v>
      </c>
      <c r="B280">
        <f>1/(1+EXP(-($A$3+SUMPRODUCT($B$3:$H$3,data1!B275:H275))))</f>
        <v>0.19692311346588195</v>
      </c>
      <c r="C280">
        <f>(B280^data1!A275)*((1-B280)^(1-data1!A275))</f>
        <v>0.19692311346588195</v>
      </c>
      <c r="D280">
        <f t="shared" si="6"/>
        <v>-1.6249419134011511</v>
      </c>
      <c r="E280" s="10">
        <f>data1!$A275-Logit!$B280</f>
        <v>0.80307688653411802</v>
      </c>
      <c r="F280" s="10">
        <f>(data1!$A275-Logit!$B280)*data1!B275</f>
        <v>7.3682466704751111</v>
      </c>
      <c r="G280" s="10">
        <f>(data1!$A275-Logit!$B280)*data1!C275</f>
        <v>9.6369226384094162</v>
      </c>
      <c r="H280" s="10">
        <f>(data1!$A275-Logit!$B280)*data1!D275</f>
        <v>0.80307688653411802</v>
      </c>
      <c r="I280" s="10">
        <f>(data1!$A275-Logit!$B280)*data1!E275</f>
        <v>0.80307688653411802</v>
      </c>
      <c r="J280" s="10">
        <f>(data1!$A275-Logit!$B280)*data1!F275</f>
        <v>28.910767915228249</v>
      </c>
      <c r="K280" s="10">
        <f>(data1!$A275-Logit!$B280)*data1!G275</f>
        <v>0.80307688653411802</v>
      </c>
      <c r="L280" s="10">
        <f>(data1!$A275-Logit!$B280)*data1!H275</f>
        <v>1.606153773068236</v>
      </c>
    </row>
    <row r="281" spans="1:12" x14ac:dyDescent="0.25">
      <c r="A281">
        <v>275</v>
      </c>
      <c r="B281">
        <f>1/(1+EXP(-($A$3+SUMPRODUCT($B$3:$H$3,data1!B276:H276))))</f>
        <v>0.54484855332301918</v>
      </c>
      <c r="C281">
        <f>(B281^data1!A276)*((1-B281)^(1-data1!A276))</f>
        <v>0.54484855332301918</v>
      </c>
      <c r="D281">
        <f t="shared" si="6"/>
        <v>-0.60724740674672728</v>
      </c>
      <c r="E281" s="10">
        <f>data1!$A276-Logit!$B281</f>
        <v>0.45515144667698082</v>
      </c>
      <c r="F281" s="10">
        <f>(data1!$A276-Logit!$B281)*data1!B276</f>
        <v>12.307226084249985</v>
      </c>
      <c r="G281" s="10">
        <f>(data1!$A276-Logit!$B281)*data1!C276</f>
        <v>5.4618173601237698</v>
      </c>
      <c r="H281" s="10">
        <f>(data1!$A276-Logit!$B281)*data1!D276</f>
        <v>3.186060126738866</v>
      </c>
      <c r="I281" s="10">
        <f>(data1!$A276-Logit!$B281)*data1!E276</f>
        <v>22.302420887172062</v>
      </c>
      <c r="J281" s="10">
        <f>(data1!$A276-Logit!$B281)*data1!F276</f>
        <v>18.661209313756213</v>
      </c>
      <c r="K281" s="10">
        <f>(data1!$A276-Logit!$B281)*data1!G276</f>
        <v>0</v>
      </c>
      <c r="L281" s="10">
        <f>(data1!$A276-Logit!$B281)*data1!H276</f>
        <v>0</v>
      </c>
    </row>
    <row r="282" spans="1:12" x14ac:dyDescent="0.25">
      <c r="A282">
        <v>276</v>
      </c>
      <c r="B282">
        <f>1/(1+EXP(-($A$3+SUMPRODUCT($B$3:$H$3,data1!B277:H277))))</f>
        <v>0.88189736117415662</v>
      </c>
      <c r="C282">
        <f>(B282^data1!A277)*((1-B282)^(1-data1!A277))</f>
        <v>0.88189736117415662</v>
      </c>
      <c r="D282">
        <f t="shared" si="6"/>
        <v>-0.12567960029776648</v>
      </c>
      <c r="E282" s="10">
        <f>data1!$A277-Logit!$B282</f>
        <v>0.11810263882584338</v>
      </c>
      <c r="F282" s="10">
        <f>(data1!$A277-Logit!$B282)*data1!B277</f>
        <v>1.5530440239345971</v>
      </c>
      <c r="G282" s="10">
        <f>(data1!$A277-Logit!$B282)*data1!C277</f>
        <v>1.6534369435618073</v>
      </c>
      <c r="H282" s="10">
        <f>(data1!$A277-Logit!$B282)*data1!D277</f>
        <v>1.7715395823876507</v>
      </c>
      <c r="I282" s="10">
        <f>(data1!$A277-Logit!$B282)*data1!E277</f>
        <v>26.573093735814759</v>
      </c>
      <c r="J282" s="10">
        <f>(data1!$A277-Logit!$B282)*data1!F277</f>
        <v>4.8422081918595783</v>
      </c>
      <c r="K282" s="10">
        <f>(data1!$A277-Logit!$B282)*data1!G277</f>
        <v>0</v>
      </c>
      <c r="L282" s="10">
        <f>(data1!$A277-Logit!$B282)*data1!H277</f>
        <v>0</v>
      </c>
    </row>
    <row r="283" spans="1:12" x14ac:dyDescent="0.25">
      <c r="A283">
        <v>277</v>
      </c>
      <c r="B283">
        <f>1/(1+EXP(-($A$3+SUMPRODUCT($B$3:$H$3,data1!B278:H278))))</f>
        <v>0.81520358071675558</v>
      </c>
      <c r="C283">
        <f>(B283^data1!A278)*((1-B283)^(1-data1!A278))</f>
        <v>0.81520358071675558</v>
      </c>
      <c r="D283">
        <f t="shared" si="6"/>
        <v>-0.20431740464367651</v>
      </c>
      <c r="E283" s="10">
        <f>data1!$A278-Logit!$B283</f>
        <v>0.18479641928324442</v>
      </c>
      <c r="F283" s="10">
        <f>(data1!$A278-Logit!$B283)*data1!B278</f>
        <v>3.0306742471852854</v>
      </c>
      <c r="G283" s="10">
        <f>(data1!$A278-Logit!$B283)*data1!C278</f>
        <v>2.217557031398933</v>
      </c>
      <c r="H283" s="10">
        <f>(data1!$A278-Logit!$B283)*data1!D278</f>
        <v>1.8479641928324442</v>
      </c>
      <c r="I283" s="10">
        <f>(data1!$A278-Logit!$B283)*data1!E278</f>
        <v>18.47964192832444</v>
      </c>
      <c r="J283" s="10">
        <f>(data1!$A278-Logit!$B283)*data1!F278</f>
        <v>6.6526710941967995</v>
      </c>
      <c r="K283" s="10">
        <f>(data1!$A278-Logit!$B283)*data1!G278</f>
        <v>0</v>
      </c>
      <c r="L283" s="10">
        <f>(data1!$A278-Logit!$B283)*data1!H278</f>
        <v>0.55438925784973325</v>
      </c>
    </row>
    <row r="284" spans="1:12" x14ac:dyDescent="0.25">
      <c r="A284">
        <v>278</v>
      </c>
      <c r="B284">
        <f>1/(1+EXP(-($A$3+SUMPRODUCT($B$3:$H$3,data1!B279:H279))))</f>
        <v>0.48685595267461024</v>
      </c>
      <c r="C284">
        <f>(B284^data1!A279)*((1-B284)^(1-data1!A279))</f>
        <v>0.48685595267461024</v>
      </c>
      <c r="D284">
        <f t="shared" si="6"/>
        <v>-0.71978698471497871</v>
      </c>
      <c r="E284" s="10">
        <f>data1!$A279-Logit!$B284</f>
        <v>0.51314404732538976</v>
      </c>
      <c r="F284" s="10">
        <f>(data1!$A279-Logit!$B284)*data1!B279</f>
        <v>10.929963901554567</v>
      </c>
      <c r="G284" s="10">
        <f>(data1!$A279-Logit!$B284)*data1!C279</f>
        <v>6.1577285679046767</v>
      </c>
      <c r="H284" s="10">
        <f>(data1!$A279-Logit!$B284)*data1!D279</f>
        <v>1.0262880946507795</v>
      </c>
      <c r="I284" s="10">
        <f>(data1!$A279-Logit!$B284)*data1!E279</f>
        <v>2.0525761893015591</v>
      </c>
      <c r="J284" s="10">
        <f>(data1!$A279-Logit!$B284)*data1!F279</f>
        <v>18.98632975103942</v>
      </c>
      <c r="K284" s="10">
        <f>(data1!$A279-Logit!$B284)*data1!G279</f>
        <v>0</v>
      </c>
      <c r="L284" s="10">
        <f>(data1!$A279-Logit!$B284)*data1!H279</f>
        <v>1.5394321419761692</v>
      </c>
    </row>
    <row r="285" spans="1:12" x14ac:dyDescent="0.25">
      <c r="A285">
        <v>279</v>
      </c>
      <c r="B285">
        <f>1/(1+EXP(-($A$3+SUMPRODUCT($B$3:$H$3,data1!B280:H280))))</f>
        <v>0.89476093761432196</v>
      </c>
      <c r="C285">
        <f>(B285^data1!A280)*((1-B285)^(1-data1!A280))</f>
        <v>0.89476093761432196</v>
      </c>
      <c r="D285">
        <f t="shared" si="6"/>
        <v>-0.1111987051980073</v>
      </c>
      <c r="E285" s="10">
        <f>data1!$A280-Logit!$B285</f>
        <v>0.10523906238567804</v>
      </c>
      <c r="F285" s="10">
        <f>(data1!$A280-Logit!$B285)*data1!B280</f>
        <v>1.81021874039819</v>
      </c>
      <c r="G285" s="10">
        <f>(data1!$A280-Logit!$B285)*data1!C280</f>
        <v>1.2628687486281365</v>
      </c>
      <c r="H285" s="10">
        <f>(data1!$A280-Logit!$B285)*data1!D280</f>
        <v>1.9995421853278827</v>
      </c>
      <c r="I285" s="10">
        <f>(data1!$A280-Logit!$B285)*data1!E280</f>
        <v>37.991301521229772</v>
      </c>
      <c r="J285" s="10">
        <f>(data1!$A280-Logit!$B285)*data1!F280</f>
        <v>3.9990843706557655</v>
      </c>
      <c r="K285" s="10">
        <f>(data1!$A280-Logit!$B285)*data1!G280</f>
        <v>0</v>
      </c>
      <c r="L285" s="10">
        <f>(data1!$A280-Logit!$B285)*data1!H280</f>
        <v>0</v>
      </c>
    </row>
    <row r="286" spans="1:12" x14ac:dyDescent="0.25">
      <c r="A286">
        <v>280</v>
      </c>
      <c r="B286">
        <f>1/(1+EXP(-($A$3+SUMPRODUCT($B$3:$H$3,data1!B281:H281))))</f>
        <v>0.94530416162081654</v>
      </c>
      <c r="C286">
        <f>(B286^data1!A281)*((1-B286)^(1-data1!A281))</f>
        <v>0.94530416162081654</v>
      </c>
      <c r="D286">
        <f t="shared" si="6"/>
        <v>-5.624853912653531E-2</v>
      </c>
      <c r="E286" s="10">
        <f>data1!$A281-Logit!$B286</f>
        <v>5.4695838379183459E-2</v>
      </c>
      <c r="F286" s="10">
        <f>(data1!$A281-Logit!$B286)*data1!B281</f>
        <v>0.46819780785153692</v>
      </c>
      <c r="G286" s="10">
        <f>(data1!$A281-Logit!$B286)*data1!C281</f>
        <v>0.76574173730856843</v>
      </c>
      <c r="H286" s="10">
        <f>(data1!$A281-Logit!$B286)*data1!D281</f>
        <v>1.3673959594795866</v>
      </c>
      <c r="I286" s="10">
        <f>(data1!$A281-Logit!$B286)*data1!E281</f>
        <v>34.184898986989658</v>
      </c>
      <c r="J286" s="10">
        <f>(data1!$A281-Logit!$B286)*data1!F281</f>
        <v>2.3519210503048886</v>
      </c>
      <c r="K286" s="10">
        <f>(data1!$A281-Logit!$B286)*data1!G281</f>
        <v>0</v>
      </c>
      <c r="L286" s="10">
        <f>(data1!$A281-Logit!$B286)*data1!H281</f>
        <v>0.10939167675836692</v>
      </c>
    </row>
    <row r="287" spans="1:12" x14ac:dyDescent="0.25">
      <c r="A287">
        <v>281</v>
      </c>
      <c r="B287">
        <f>1/(1+EXP(-($A$3+SUMPRODUCT($B$3:$H$3,data1!B282:H282))))</f>
        <v>0.90445308549338144</v>
      </c>
      <c r="C287">
        <f>(B287^data1!A282)*((1-B287)^(1-data1!A282))</f>
        <v>0.90445308549338144</v>
      </c>
      <c r="D287">
        <f t="shared" si="6"/>
        <v>-0.10042484338209831</v>
      </c>
      <c r="E287" s="10">
        <f>data1!$A282-Logit!$B287</f>
        <v>9.5546914506618563E-2</v>
      </c>
      <c r="F287" s="10">
        <f>(data1!$A282-Logit!$B287)*data1!B282</f>
        <v>0.6201797305614114</v>
      </c>
      <c r="G287" s="10">
        <f>(data1!$A282-Logit!$B287)*data1!C282</f>
        <v>1.528750632105897</v>
      </c>
      <c r="H287" s="10">
        <f>(data1!$A282-Logit!$B287)*data1!D282</f>
        <v>2.3886728626654641</v>
      </c>
      <c r="I287" s="10">
        <f>(data1!$A282-Logit!$B287)*data1!E282</f>
        <v>59.716821566636604</v>
      </c>
      <c r="J287" s="10">
        <f>(data1!$A282-Logit!$B287)*data1!F282</f>
        <v>5.1595333833574024</v>
      </c>
      <c r="K287" s="10">
        <f>(data1!$A282-Logit!$B287)*data1!G282</f>
        <v>0</v>
      </c>
      <c r="L287" s="10">
        <f>(data1!$A282-Logit!$B287)*data1!H282</f>
        <v>0</v>
      </c>
    </row>
    <row r="288" spans="1:12" x14ac:dyDescent="0.25">
      <c r="A288">
        <v>282</v>
      </c>
      <c r="B288">
        <f>1/(1+EXP(-($A$3+SUMPRODUCT($B$3:$H$3,data1!B283:H283))))</f>
        <v>0.6930493768838113</v>
      </c>
      <c r="C288">
        <f>(B288^data1!A283)*((1-B288)^(1-data1!A283))</f>
        <v>0.6930493768838113</v>
      </c>
      <c r="D288">
        <f t="shared" si="6"/>
        <v>-0.36665403141586905</v>
      </c>
      <c r="E288" s="10">
        <f>data1!$A283-Logit!$B288</f>
        <v>0.3069506231161887</v>
      </c>
      <c r="F288" s="10">
        <f>(data1!$A283-Logit!$B288)*data1!B283</f>
        <v>3.836872836100873</v>
      </c>
      <c r="G288" s="10">
        <f>(data1!$A283-Logit!$B288)*data1!C283</f>
        <v>3.6834074773942644</v>
      </c>
      <c r="H288" s="10">
        <f>(data1!$A283-Logit!$B288)*data1!D283</f>
        <v>2.1486543618133211</v>
      </c>
      <c r="I288" s="10">
        <f>(data1!$A283-Logit!$B288)*data1!E283</f>
        <v>15.040580532693246</v>
      </c>
      <c r="J288" s="10">
        <f>(data1!$A283-Logit!$B288)*data1!F283</f>
        <v>11.664123678415171</v>
      </c>
      <c r="K288" s="10">
        <f>(data1!$A283-Logit!$B288)*data1!G283</f>
        <v>0</v>
      </c>
      <c r="L288" s="10">
        <f>(data1!$A283-Logit!$B288)*data1!H283</f>
        <v>0.3069506231161887</v>
      </c>
    </row>
    <row r="289" spans="1:12" x14ac:dyDescent="0.25">
      <c r="A289">
        <v>283</v>
      </c>
      <c r="B289">
        <f>1/(1+EXP(-($A$3+SUMPRODUCT($B$3:$H$3,data1!B284:H284))))</f>
        <v>0.68943662586375809</v>
      </c>
      <c r="C289">
        <f>(B289^data1!A284)*((1-B289)^(1-data1!A284))</f>
        <v>0.68943662586375809</v>
      </c>
      <c r="D289">
        <f t="shared" si="6"/>
        <v>-0.37188049915107135</v>
      </c>
      <c r="E289" s="10">
        <f>data1!$A284-Logit!$B289</f>
        <v>0.31056337413624191</v>
      </c>
      <c r="F289" s="10">
        <f>(data1!$A284-Logit!$B289)*data1!B284</f>
        <v>8.3852188022626759</v>
      </c>
      <c r="G289" s="10">
        <f>(data1!$A284-Logit!$B289)*data1!C284</f>
        <v>3.7267604896349029</v>
      </c>
      <c r="H289" s="10">
        <f>(data1!$A284-Logit!$B289)*data1!D284</f>
        <v>4.6584506120436284</v>
      </c>
      <c r="I289" s="10">
        <f>(data1!$A284-Logit!$B289)*data1!E284</f>
        <v>69.876759180654432</v>
      </c>
      <c r="J289" s="10">
        <f>(data1!$A284-Logit!$B289)*data1!F284</f>
        <v>9.3169012240872568</v>
      </c>
      <c r="K289" s="10">
        <f>(data1!$A284-Logit!$B289)*data1!G284</f>
        <v>0.31056337413624191</v>
      </c>
      <c r="L289" s="10">
        <f>(data1!$A284-Logit!$B289)*data1!H284</f>
        <v>0</v>
      </c>
    </row>
    <row r="290" spans="1:12" x14ac:dyDescent="0.25">
      <c r="A290">
        <v>284</v>
      </c>
      <c r="B290">
        <f>1/(1+EXP(-($A$3+SUMPRODUCT($B$3:$H$3,data1!B285:H285))))</f>
        <v>0.37924850031649826</v>
      </c>
      <c r="C290">
        <f>(B290^data1!A285)*((1-B290)^(1-data1!A285))</f>
        <v>0.37924850031649826</v>
      </c>
      <c r="D290">
        <f t="shared" si="6"/>
        <v>-0.96956361510146349</v>
      </c>
      <c r="E290" s="10">
        <f>data1!$A285-Logit!$B290</f>
        <v>0.62075149968350174</v>
      </c>
      <c r="F290" s="10">
        <f>(data1!$A285-Logit!$B290)*data1!B285</f>
        <v>33.210236016795001</v>
      </c>
      <c r="G290" s="10">
        <f>(data1!$A285-Logit!$B290)*data1!C285</f>
        <v>7.4490179962020209</v>
      </c>
      <c r="H290" s="10">
        <f>(data1!$A285-Logit!$B290)*data1!D285</f>
        <v>6.8282664965185189</v>
      </c>
      <c r="I290" s="10">
        <f>(data1!$A285-Logit!$B290)*data1!E285</f>
        <v>75.110931461703714</v>
      </c>
      <c r="J290" s="10">
        <f>(data1!$A285-Logit!$B290)*data1!F285</f>
        <v>30.416823484491584</v>
      </c>
      <c r="K290" s="10">
        <f>(data1!$A285-Logit!$B290)*data1!G285</f>
        <v>0</v>
      </c>
      <c r="L290" s="10">
        <f>(data1!$A285-Logit!$B290)*data1!H285</f>
        <v>0</v>
      </c>
    </row>
    <row r="291" spans="1:12" x14ac:dyDescent="0.25">
      <c r="A291">
        <v>285</v>
      </c>
      <c r="B291">
        <f>1/(1+EXP(-($A$3+SUMPRODUCT($B$3:$H$3,data1!B286:H286))))</f>
        <v>0.81069090249454256</v>
      </c>
      <c r="C291">
        <f>(B291^data1!A286)*((1-B291)^(1-data1!A286))</f>
        <v>0.81069090249454256</v>
      </c>
      <c r="D291">
        <f t="shared" si="6"/>
        <v>-0.20986842884181586</v>
      </c>
      <c r="E291" s="10">
        <f>data1!$A286-Logit!$B291</f>
        <v>0.18930909750545744</v>
      </c>
      <c r="F291" s="10">
        <f>(data1!$A286-Logit!$B291)*data1!B286</f>
        <v>9.9387175088399662</v>
      </c>
      <c r="G291" s="10">
        <f>(data1!$A286-Logit!$B291)*data1!C286</f>
        <v>2.4610182675709469</v>
      </c>
      <c r="H291" s="10">
        <f>(data1!$A286-Logit!$B291)*data1!D286</f>
        <v>4.7327274376364361</v>
      </c>
      <c r="I291" s="10">
        <f>(data1!$A286-Logit!$B291)*data1!E286</f>
        <v>118.31818594091089</v>
      </c>
      <c r="J291" s="10">
        <f>(data1!$A286-Logit!$B291)*data1!F286</f>
        <v>8.5189093877455839</v>
      </c>
      <c r="K291" s="10">
        <f>(data1!$A286-Logit!$B291)*data1!G286</f>
        <v>0</v>
      </c>
      <c r="L291" s="10">
        <f>(data1!$A286-Logit!$B291)*data1!H286</f>
        <v>0.18930909750545744</v>
      </c>
    </row>
    <row r="292" spans="1:12" x14ac:dyDescent="0.25">
      <c r="A292">
        <v>286</v>
      </c>
      <c r="B292">
        <f>1/(1+EXP(-($A$3+SUMPRODUCT($B$3:$H$3,data1!B287:H287))))</f>
        <v>0.68236405261779021</v>
      </c>
      <c r="C292">
        <f>(B292^data1!A287)*((1-B292)^(1-data1!A287))</f>
        <v>0.68236405261779021</v>
      </c>
      <c r="D292">
        <f t="shared" si="6"/>
        <v>-0.38219196206764966</v>
      </c>
      <c r="E292" s="10">
        <f>data1!$A287-Logit!$B292</f>
        <v>0.31763594738220979</v>
      </c>
      <c r="F292" s="10">
        <f>(data1!$A287-Logit!$B292)*data1!B287</f>
        <v>12.197213594040964</v>
      </c>
      <c r="G292" s="10">
        <f>(data1!$A287-Logit!$B292)*data1!C287</f>
        <v>4.1292673159687272</v>
      </c>
      <c r="H292" s="10">
        <f>(data1!$A287-Logit!$B292)*data1!D287</f>
        <v>6.0350830002619862</v>
      </c>
      <c r="I292" s="10">
        <f>(data1!$A287-Logit!$B292)*data1!E287</f>
        <v>114.66657700497774</v>
      </c>
      <c r="J292" s="10">
        <f>(data1!$A287-Logit!$B292)*data1!F287</f>
        <v>16.199433316492698</v>
      </c>
      <c r="K292" s="10">
        <f>(data1!$A287-Logit!$B292)*data1!G287</f>
        <v>0</v>
      </c>
      <c r="L292" s="10">
        <f>(data1!$A287-Logit!$B292)*data1!H287</f>
        <v>0</v>
      </c>
    </row>
    <row r="293" spans="1:12" x14ac:dyDescent="0.25">
      <c r="A293">
        <v>287</v>
      </c>
      <c r="B293">
        <f>1/(1+EXP(-($A$3+SUMPRODUCT($B$3:$H$3,data1!B288:H288))))</f>
        <v>0.53017515882463373</v>
      </c>
      <c r="C293">
        <f>(B293^data1!A288)*((1-B293)^(1-data1!A288))</f>
        <v>0.53017515882463373</v>
      </c>
      <c r="D293">
        <f t="shared" si="6"/>
        <v>-0.63454783868684894</v>
      </c>
      <c r="E293" s="10">
        <f>data1!$A288-Logit!$B293</f>
        <v>0.46982484117536627</v>
      </c>
      <c r="F293" s="10">
        <f>(data1!$A288-Logit!$B293)*data1!B288</f>
        <v>6.5267807993313554</v>
      </c>
      <c r="G293" s="10">
        <f>(data1!$A288-Logit!$B293)*data1!C288</f>
        <v>4.6982484117536627</v>
      </c>
      <c r="H293" s="10">
        <f>(data1!$A288-Logit!$B293)*data1!D288</f>
        <v>1.8792993647014651</v>
      </c>
      <c r="I293" s="10">
        <f>(data1!$A288-Logit!$B293)*data1!E288</f>
        <v>7.5171974588058603</v>
      </c>
      <c r="J293" s="10">
        <f>(data1!$A288-Logit!$B293)*data1!F288</f>
        <v>15.974044599962454</v>
      </c>
      <c r="K293" s="10">
        <f>(data1!$A288-Logit!$B293)*data1!G288</f>
        <v>0</v>
      </c>
      <c r="L293" s="10">
        <f>(data1!$A288-Logit!$B293)*data1!H288</f>
        <v>0</v>
      </c>
    </row>
    <row r="294" spans="1:12" x14ac:dyDescent="0.25">
      <c r="A294">
        <v>288</v>
      </c>
      <c r="B294">
        <f>1/(1+EXP(-($A$3+SUMPRODUCT($B$3:$H$3,data1!B289:H289))))</f>
        <v>0.91587876077115937</v>
      </c>
      <c r="C294">
        <f>(B294^data1!A289)*((1-B294)^(1-data1!A289))</f>
        <v>0.91587876077115937</v>
      </c>
      <c r="D294">
        <f t="shared" si="6"/>
        <v>-8.7871280304724395E-2</v>
      </c>
      <c r="E294" s="10">
        <f>data1!$A289-Logit!$B294</f>
        <v>8.4121239228840627E-2</v>
      </c>
      <c r="F294" s="10">
        <f>(data1!$A289-Logit!$B294)*data1!B289</f>
        <v>0.32807223933291524</v>
      </c>
      <c r="G294" s="10">
        <f>(data1!$A289-Logit!$B294)*data1!C289</f>
        <v>1.0094548707460875</v>
      </c>
      <c r="H294" s="10">
        <f>(data1!$A289-Logit!$B294)*data1!D289</f>
        <v>1.1776973492037688</v>
      </c>
      <c r="I294" s="10">
        <f>(data1!$A289-Logit!$B294)*data1!E289</f>
        <v>16.487762888852764</v>
      </c>
      <c r="J294" s="10">
        <f>(data1!$A289-Logit!$B294)*data1!F289</f>
        <v>2.8601221337805813</v>
      </c>
      <c r="K294" s="10">
        <f>(data1!$A289-Logit!$B294)*data1!G289</f>
        <v>0</v>
      </c>
      <c r="L294" s="10">
        <f>(data1!$A289-Logit!$B294)*data1!H289</f>
        <v>0.16824247845768125</v>
      </c>
    </row>
    <row r="295" spans="1:12" x14ac:dyDescent="0.25">
      <c r="A295">
        <v>289</v>
      </c>
      <c r="B295">
        <f>1/(1+EXP(-($A$3+SUMPRODUCT($B$3:$H$3,data1!B290:H290))))</f>
        <v>0.82828347747991804</v>
      </c>
      <c r="C295">
        <f>(B295^data1!A290)*((1-B295)^(1-data1!A290))</f>
        <v>0.82828347747991804</v>
      </c>
      <c r="D295">
        <f t="shared" si="6"/>
        <v>-0.18839981908391365</v>
      </c>
      <c r="E295" s="10">
        <f>data1!$A290-Logit!$B295</f>
        <v>0.17171652252008196</v>
      </c>
      <c r="F295" s="10">
        <f>(data1!$A290-Logit!$B295)*data1!B290</f>
        <v>5.8727045461495662</v>
      </c>
      <c r="G295" s="10">
        <f>(data1!$A290-Logit!$B295)*data1!C290</f>
        <v>2.0605982702409835</v>
      </c>
      <c r="H295" s="10">
        <f>(data1!$A290-Logit!$B295)*data1!D290</f>
        <v>3.2626139278815574</v>
      </c>
      <c r="I295" s="10">
        <f>(data1!$A290-Logit!$B295)*data1!E290</f>
        <v>61.989664629749591</v>
      </c>
      <c r="J295" s="10">
        <f>(data1!$A290-Logit!$B295)*data1!F290</f>
        <v>7.0403774233233607</v>
      </c>
      <c r="K295" s="10">
        <f>(data1!$A290-Logit!$B295)*data1!G290</f>
        <v>0</v>
      </c>
      <c r="L295" s="10">
        <f>(data1!$A290-Logit!$B295)*data1!H290</f>
        <v>0.17171652252008196</v>
      </c>
    </row>
    <row r="296" spans="1:12" x14ac:dyDescent="0.25">
      <c r="A296">
        <v>290</v>
      </c>
      <c r="B296">
        <f>1/(1+EXP(-($A$3+SUMPRODUCT($B$3:$H$3,data1!B291:H291))))</f>
        <v>0.74831142922171823</v>
      </c>
      <c r="C296">
        <f>(B296^data1!A291)*((1-B296)^(1-data1!A291))</f>
        <v>0.74831142922171823</v>
      </c>
      <c r="D296">
        <f t="shared" si="6"/>
        <v>-0.28993603843005306</v>
      </c>
      <c r="E296" s="10">
        <f>data1!$A291-Logit!$B296</f>
        <v>0.25168857077828177</v>
      </c>
      <c r="F296" s="10">
        <f>(data1!$A291-Logit!$B296)*data1!B291</f>
        <v>4.9582847187271977</v>
      </c>
      <c r="G296" s="10">
        <f>(data1!$A291-Logit!$B296)*data1!C291</f>
        <v>3.0202628493393813</v>
      </c>
      <c r="H296" s="10">
        <f>(data1!$A291-Logit!$B296)*data1!D291</f>
        <v>4.5303942740090717</v>
      </c>
      <c r="I296" s="10">
        <f>(data1!$A291-Logit!$B296)*data1!E291</f>
        <v>81.547096932163299</v>
      </c>
      <c r="J296" s="10">
        <f>(data1!$A291-Logit!$B296)*data1!F291</f>
        <v>12.332739968135806</v>
      </c>
      <c r="K296" s="10">
        <f>(data1!$A291-Logit!$B296)*data1!G291</f>
        <v>0</v>
      </c>
      <c r="L296" s="10">
        <f>(data1!$A291-Logit!$B296)*data1!H291</f>
        <v>0.25168857077828177</v>
      </c>
    </row>
    <row r="297" spans="1:12" x14ac:dyDescent="0.25">
      <c r="A297">
        <v>291</v>
      </c>
      <c r="B297">
        <f>1/(1+EXP(-($A$3+SUMPRODUCT($B$3:$H$3,data1!B292:H292))))</f>
        <v>0.8939587487234042</v>
      </c>
      <c r="C297">
        <f>(B297^data1!A292)*((1-B297)^(1-data1!A292))</f>
        <v>0.8939587487234042</v>
      </c>
      <c r="D297">
        <f t="shared" si="6"/>
        <v>-0.11209564724077153</v>
      </c>
      <c r="E297" s="10">
        <f>data1!$A292-Logit!$B297</f>
        <v>0.1060412512765958</v>
      </c>
      <c r="F297" s="10">
        <f>(data1!$A292-Logit!$B297)*data1!B292</f>
        <v>1.9617580921761335</v>
      </c>
      <c r="G297" s="10">
        <f>(data1!$A292-Logit!$B297)*data1!C292</f>
        <v>1.2724950153191497</v>
      </c>
      <c r="H297" s="10">
        <f>(data1!$A292-Logit!$B297)*data1!D292</f>
        <v>1.4845775178723413</v>
      </c>
      <c r="I297" s="10">
        <f>(data1!$A292-Logit!$B297)*data1!E292</f>
        <v>20.784085250212776</v>
      </c>
      <c r="J297" s="10">
        <f>(data1!$A292-Logit!$B297)*data1!F292</f>
        <v>3.3933200408510658</v>
      </c>
      <c r="K297" s="10">
        <f>(data1!$A292-Logit!$B297)*data1!G292</f>
        <v>0</v>
      </c>
      <c r="L297" s="10">
        <f>(data1!$A292-Logit!$B297)*data1!H292</f>
        <v>0</v>
      </c>
    </row>
    <row r="298" spans="1:12" x14ac:dyDescent="0.25">
      <c r="A298">
        <v>292</v>
      </c>
      <c r="B298">
        <f>1/(1+EXP(-($A$3+SUMPRODUCT($B$3:$H$3,data1!B293:H293))))</f>
        <v>0.91318812781446213</v>
      </c>
      <c r="C298">
        <f>(B298^data1!A293)*((1-B298)^(1-data1!A293))</f>
        <v>0.91318812781446213</v>
      </c>
      <c r="D298">
        <f t="shared" si="6"/>
        <v>-9.0813365052199127E-2</v>
      </c>
      <c r="E298" s="10">
        <f>data1!$A293-Logit!$B298</f>
        <v>8.6811872185537875E-2</v>
      </c>
      <c r="F298" s="10">
        <f>(data1!$A293-Logit!$B298)*data1!B293</f>
        <v>0.95492852428459596</v>
      </c>
      <c r="G298" s="10">
        <f>(data1!$A293-Logit!$B298)*data1!C293</f>
        <v>1.2153662105975302</v>
      </c>
      <c r="H298" s="10">
        <f>(data1!$A293-Logit!$B298)*data1!D293</f>
        <v>0.95493059404091662</v>
      </c>
      <c r="I298" s="10">
        <f>(data1!$A293-Logit!$B298)*data1!E293</f>
        <v>10.504236534450083</v>
      </c>
      <c r="J298" s="10">
        <f>(data1!$A293-Logit!$B298)*data1!F293</f>
        <v>2.777979909937212</v>
      </c>
      <c r="K298" s="10">
        <f>(data1!$A293-Logit!$B298)*data1!G293</f>
        <v>0</v>
      </c>
      <c r="L298" s="10">
        <f>(data1!$A293-Logit!$B298)*data1!H293</f>
        <v>0</v>
      </c>
    </row>
    <row r="299" spans="1:12" x14ac:dyDescent="0.25">
      <c r="A299">
        <v>293</v>
      </c>
      <c r="B299">
        <f>1/(1+EXP(-($A$3+SUMPRODUCT($B$3:$H$3,data1!B294:H294))))</f>
        <v>0.79209065605829554</v>
      </c>
      <c r="C299">
        <f>(B299^data1!A294)*((1-B299)^(1-data1!A294))</f>
        <v>0.79209065605829554</v>
      </c>
      <c r="D299">
        <f t="shared" si="6"/>
        <v>-0.23307942899822728</v>
      </c>
      <c r="E299" s="10">
        <f>data1!$A294-Logit!$B299</f>
        <v>0.20790934394170446</v>
      </c>
      <c r="F299" s="10">
        <f>(data1!$A294-Logit!$B299)*data1!B294</f>
        <v>9.0024768133871707</v>
      </c>
      <c r="G299" s="10">
        <f>(data1!$A294-Logit!$B299)*data1!C294</f>
        <v>3.5344588470089757</v>
      </c>
      <c r="H299" s="10">
        <f>(data1!$A294-Logit!$B299)*data1!D294</f>
        <v>0.83163737576681784</v>
      </c>
      <c r="I299" s="10">
        <f>(data1!$A294-Logit!$B299)*data1!E294</f>
        <v>3.3265495030672714</v>
      </c>
      <c r="J299" s="10">
        <f>(data1!$A294-Logit!$B299)*data1!F294</f>
        <v>6.6530990061345427</v>
      </c>
      <c r="K299" s="10">
        <f>(data1!$A294-Logit!$B299)*data1!G294</f>
        <v>0</v>
      </c>
      <c r="L299" s="10">
        <f>(data1!$A294-Logit!$B299)*data1!H294</f>
        <v>0.41581868788340892</v>
      </c>
    </row>
    <row r="300" spans="1:12" x14ac:dyDescent="0.25">
      <c r="A300">
        <v>294</v>
      </c>
      <c r="B300">
        <f>1/(1+EXP(-($A$3+SUMPRODUCT($B$3:$H$3,data1!B295:H295))))</f>
        <v>0.80490163562705797</v>
      </c>
      <c r="C300">
        <f>(B300^data1!A295)*((1-B300)^(1-data1!A295))</f>
        <v>0.80490163562705797</v>
      </c>
      <c r="D300">
        <f t="shared" si="6"/>
        <v>-0.21703520079722577</v>
      </c>
      <c r="E300" s="10">
        <f>data1!$A295-Logit!$B300</f>
        <v>0.19509836437294203</v>
      </c>
      <c r="F300" s="10">
        <f>(data1!$A295-Logit!$B300)*data1!B295</f>
        <v>3.6600468487732649</v>
      </c>
      <c r="G300" s="10">
        <f>(data1!$A295-Logit!$B300)*data1!C295</f>
        <v>1.9509836437294203</v>
      </c>
      <c r="H300" s="10">
        <f>(data1!$A295-Logit!$B300)*data1!D295</f>
        <v>5.6578525668153192</v>
      </c>
      <c r="I300" s="10">
        <f>(data1!$A295-Logit!$B300)*data1!E295</f>
        <v>164.07772443764426</v>
      </c>
      <c r="J300" s="10">
        <f>(data1!$A295-Logit!$B300)*data1!F295</f>
        <v>9.1696231255282754</v>
      </c>
      <c r="K300" s="10">
        <f>(data1!$A295-Logit!$B300)*data1!G295</f>
        <v>0</v>
      </c>
      <c r="L300" s="10">
        <f>(data1!$A295-Logit!$B300)*data1!H295</f>
        <v>0</v>
      </c>
    </row>
    <row r="301" spans="1:12" x14ac:dyDescent="0.25">
      <c r="A301">
        <v>295</v>
      </c>
      <c r="B301">
        <f>1/(1+EXP(-($A$3+SUMPRODUCT($B$3:$H$3,data1!B296:H296))))</f>
        <v>0.86680618175686552</v>
      </c>
      <c r="C301">
        <f>(B301^data1!A296)*((1-B301)^(1-data1!A296))</f>
        <v>0.86680618175686552</v>
      </c>
      <c r="D301">
        <f t="shared" si="6"/>
        <v>-0.1429398776461647</v>
      </c>
      <c r="E301" s="10">
        <f>data1!$A296-Logit!$B301</f>
        <v>0.13319381824313448</v>
      </c>
      <c r="F301" s="10">
        <f>(data1!$A296-Logit!$B301)*data1!B296</f>
        <v>0.63934311883586803</v>
      </c>
      <c r="G301" s="10">
        <f>(data1!$A296-Logit!$B301)*data1!C296</f>
        <v>1.1987443641882103</v>
      </c>
      <c r="H301" s="10">
        <f>(data1!$A296-Logit!$B301)*data1!D296</f>
        <v>2.797070183105824</v>
      </c>
      <c r="I301" s="10">
        <f>(data1!$A296-Logit!$B301)*data1!E296</f>
        <v>58.738473845222302</v>
      </c>
      <c r="J301" s="10">
        <f>(data1!$A296-Logit!$B301)*data1!F296</f>
        <v>5.194558911482245</v>
      </c>
      <c r="K301" s="10">
        <f>(data1!$A296-Logit!$B301)*data1!G296</f>
        <v>0</v>
      </c>
      <c r="L301" s="10">
        <f>(data1!$A296-Logit!$B301)*data1!H296</f>
        <v>0.13319381824313448</v>
      </c>
    </row>
    <row r="302" spans="1:12" x14ac:dyDescent="0.25">
      <c r="A302">
        <v>296</v>
      </c>
      <c r="B302">
        <f>1/(1+EXP(-($A$3+SUMPRODUCT($B$3:$H$3,data1!B297:H297))))</f>
        <v>0.80713364680278621</v>
      </c>
      <c r="C302">
        <f>(B302^data1!A297)*((1-B302)^(1-data1!A297))</f>
        <v>0.80713364680278621</v>
      </c>
      <c r="D302">
        <f t="shared" si="6"/>
        <v>-0.21426601500286599</v>
      </c>
      <c r="E302" s="10">
        <f>data1!$A297-Logit!$B302</f>
        <v>0.19286635319721379</v>
      </c>
      <c r="F302" s="10">
        <f>(data1!$A297-Logit!$B302)*data1!B297</f>
        <v>4.1466269616034657</v>
      </c>
      <c r="G302" s="10">
        <f>(data1!$A297-Logit!$B302)*data1!C297</f>
        <v>2.3143962383665655</v>
      </c>
      <c r="H302" s="10">
        <f>(data1!$A297-Logit!$B302)*data1!D297</f>
        <v>4.628792476733131</v>
      </c>
      <c r="I302" s="10">
        <f>(data1!$A297-Logit!$B302)*data1!E297</f>
        <v>111.09101944159514</v>
      </c>
      <c r="J302" s="10">
        <f>(data1!$A297-Logit!$B302)*data1!F297</f>
        <v>9.4504513066634761</v>
      </c>
      <c r="K302" s="10">
        <f>(data1!$A297-Logit!$B302)*data1!G297</f>
        <v>0</v>
      </c>
      <c r="L302" s="10">
        <f>(data1!$A297-Logit!$B302)*data1!H297</f>
        <v>0</v>
      </c>
    </row>
    <row r="303" spans="1:12" x14ac:dyDescent="0.25">
      <c r="A303">
        <v>297</v>
      </c>
      <c r="B303">
        <f>1/(1+EXP(-($A$3+SUMPRODUCT($B$3:$H$3,data1!B298:H298))))</f>
        <v>0.89819385814356045</v>
      </c>
      <c r="C303">
        <f>(B303^data1!A298)*((1-B303)^(1-data1!A298))</f>
        <v>0.89819385814356045</v>
      </c>
      <c r="D303">
        <f t="shared" si="6"/>
        <v>-0.10736935631273288</v>
      </c>
      <c r="E303" s="10">
        <f>data1!$A298-Logit!$B303</f>
        <v>0.10180614185643955</v>
      </c>
      <c r="F303" s="10">
        <f>(data1!$A298-Logit!$B303)*data1!B298</f>
        <v>2.8546379029272946</v>
      </c>
      <c r="G303" s="10">
        <f>(data1!$A298-Logit!$B303)*data1!C298</f>
        <v>1.2216737022772746</v>
      </c>
      <c r="H303" s="10">
        <f>(data1!$A298-Logit!$B303)*data1!D298</f>
        <v>1.9343166952723514</v>
      </c>
      <c r="I303" s="10">
        <f>(data1!$A298-Logit!$B303)*data1!E298</f>
        <v>36.752017210174678</v>
      </c>
      <c r="J303" s="10">
        <f>(data1!$A298-Logit!$B303)*data1!F298</f>
        <v>3.766827248688263</v>
      </c>
      <c r="K303" s="10">
        <f>(data1!$A298-Logit!$B303)*data1!G298</f>
        <v>0</v>
      </c>
      <c r="L303" s="10">
        <f>(data1!$A298-Logit!$B303)*data1!H298</f>
        <v>0.30541842556931864</v>
      </c>
    </row>
    <row r="304" spans="1:12" x14ac:dyDescent="0.25">
      <c r="A304">
        <v>298</v>
      </c>
      <c r="B304">
        <f>1/(1+EXP(-($A$3+SUMPRODUCT($B$3:$H$3,data1!B299:H299))))</f>
        <v>0.82730035946639202</v>
      </c>
      <c r="C304">
        <f>(B304^data1!A299)*((1-B304)^(1-data1!A299))</f>
        <v>0.82730035946639202</v>
      </c>
      <c r="D304">
        <f t="shared" si="6"/>
        <v>-0.18958745828060405</v>
      </c>
      <c r="E304" s="10">
        <f>data1!$A299-Logit!$B304</f>
        <v>0.17269964053360798</v>
      </c>
      <c r="F304" s="10">
        <f>(data1!$A299-Logit!$B304)*data1!B299</f>
        <v>4.4901913126706603</v>
      </c>
      <c r="G304" s="10">
        <f>(data1!$A299-Logit!$B304)*data1!C299</f>
        <v>2.7631942485377277</v>
      </c>
      <c r="H304" s="10">
        <f>(data1!$A299-Logit!$B304)*data1!D299</f>
        <v>5.3536888565418472</v>
      </c>
      <c r="I304" s="10">
        <f>(data1!$A299-Logit!$B304)*data1!E299</f>
        <v>165.96435455279726</v>
      </c>
      <c r="J304" s="10">
        <f>(data1!$A299-Logit!$B304)*data1!F299</f>
        <v>10.18927879148287</v>
      </c>
      <c r="K304" s="10">
        <f>(data1!$A299-Logit!$B304)*data1!G299</f>
        <v>0</v>
      </c>
      <c r="L304" s="10">
        <f>(data1!$A299-Logit!$B304)*data1!H299</f>
        <v>0</v>
      </c>
    </row>
    <row r="305" spans="1:12" x14ac:dyDescent="0.25">
      <c r="A305">
        <v>299</v>
      </c>
      <c r="B305">
        <f>1/(1+EXP(-($A$3+SUMPRODUCT($B$3:$H$3,data1!B300:H300))))</f>
        <v>0.8011506643007924</v>
      </c>
      <c r="C305">
        <f>(B305^data1!A300)*((1-B305)^(1-data1!A300))</f>
        <v>0.8011506643007924</v>
      </c>
      <c r="D305">
        <f t="shared" si="6"/>
        <v>-0.22170625434455338</v>
      </c>
      <c r="E305" s="10">
        <f>data1!$A300-Logit!$B305</f>
        <v>0.1988493356992076</v>
      </c>
      <c r="F305" s="10">
        <f>(data1!$A300-Logit!$B305)*data1!B300</f>
        <v>5.3689320638786047</v>
      </c>
      <c r="G305" s="10">
        <f>(data1!$A300-Logit!$B305)*data1!C300</f>
        <v>2.3861920283904912</v>
      </c>
      <c r="H305" s="10">
        <f>(data1!$A300-Logit!$B305)*data1!D300</f>
        <v>5.5677813995778127</v>
      </c>
      <c r="I305" s="10">
        <f>(data1!$A300-Logit!$B305)*data1!E300</f>
        <v>155.89787918817876</v>
      </c>
      <c r="J305" s="10">
        <f>(data1!$A300-Logit!$B305)*data1!F300</f>
        <v>9.9424667849603807</v>
      </c>
      <c r="K305" s="10">
        <f>(data1!$A300-Logit!$B305)*data1!G300</f>
        <v>0</v>
      </c>
      <c r="L305" s="10">
        <f>(data1!$A300-Logit!$B305)*data1!H300</f>
        <v>0</v>
      </c>
    </row>
    <row r="306" spans="1:12" x14ac:dyDescent="0.25">
      <c r="A306">
        <v>300</v>
      </c>
      <c r="B306">
        <f>1/(1+EXP(-($A$3+SUMPRODUCT($B$3:$H$3,data1!B301:H301))))</f>
        <v>0.96854143464595743</v>
      </c>
      <c r="C306">
        <f>(B306^data1!A301)*((1-B306)^(1-data1!A301))</f>
        <v>0.96854143464595743</v>
      </c>
      <c r="D306">
        <f t="shared" si="6"/>
        <v>-3.1964014762192079E-2</v>
      </c>
      <c r="E306" s="10">
        <f>data1!$A301-Logit!$B306</f>
        <v>3.1458565354042567E-2</v>
      </c>
      <c r="F306" s="10">
        <f>(data1!$A301-Logit!$B306)*data1!B301</f>
        <v>0.55995265890136325</v>
      </c>
      <c r="G306" s="10">
        <f>(data1!$A301-Logit!$B306)*data1!C301</f>
        <v>0.53479561101872364</v>
      </c>
      <c r="H306" s="10">
        <f>(data1!$A301-Logit!$B306)*data1!D301</f>
        <v>0.4718784803106385</v>
      </c>
      <c r="I306" s="10">
        <f>(data1!$A301-Logit!$B306)*data1!E301</f>
        <v>7.0781772046595774</v>
      </c>
      <c r="J306" s="10">
        <f>(data1!$A301-Logit!$B306)*data1!F301</f>
        <v>1.0066740913293621</v>
      </c>
      <c r="K306" s="10">
        <f>(data1!$A301-Logit!$B306)*data1!G301</f>
        <v>0</v>
      </c>
      <c r="L306" s="10">
        <f>(data1!$A301-Logit!$B306)*data1!H301</f>
        <v>3.1458565354042567E-2</v>
      </c>
    </row>
    <row r="307" spans="1:12" x14ac:dyDescent="0.25">
      <c r="A307">
        <v>301</v>
      </c>
      <c r="B307">
        <f>1/(1+EXP(-($A$3+SUMPRODUCT($B$3:$H$3,data1!B302:H302))))</f>
        <v>0.87192414993451162</v>
      </c>
      <c r="C307">
        <f>(B307^data1!A302)*((1-B307)^(1-data1!A302))</f>
        <v>0.87192414993451162</v>
      </c>
      <c r="D307">
        <f t="shared" si="6"/>
        <v>-0.13705284287654218</v>
      </c>
      <c r="E307" s="10">
        <f>data1!$A302-Logit!$B307</f>
        <v>0.12807585006548838</v>
      </c>
      <c r="F307" s="10">
        <f>(data1!$A302-Logit!$B307)*data1!B302</f>
        <v>2.2287689132859021</v>
      </c>
      <c r="G307" s="10">
        <f>(data1!$A302-Logit!$B307)*data1!C302</f>
        <v>1.5369102007858606</v>
      </c>
      <c r="H307" s="10">
        <f>(data1!$A302-Logit!$B307)*data1!D302</f>
        <v>3.4580479517681866</v>
      </c>
      <c r="I307" s="10">
        <f>(data1!$A302-Logit!$B307)*data1!E302</f>
        <v>93.367294697741031</v>
      </c>
      <c r="J307" s="10">
        <f>(data1!$A302-Logit!$B307)*data1!F302</f>
        <v>5.8914891030124661</v>
      </c>
      <c r="K307" s="10">
        <f>(data1!$A302-Logit!$B307)*data1!G302</f>
        <v>0</v>
      </c>
      <c r="L307" s="10">
        <f>(data1!$A302-Logit!$B307)*data1!H302</f>
        <v>0</v>
      </c>
    </row>
    <row r="308" spans="1:12" x14ac:dyDescent="0.25">
      <c r="A308">
        <v>302</v>
      </c>
      <c r="B308">
        <f>1/(1+EXP(-($A$3+SUMPRODUCT($B$3:$H$3,data1!B303:H303))))</f>
        <v>0.90478743660728045</v>
      </c>
      <c r="C308">
        <f>(B308^data1!A303)*((1-B308)^(1-data1!A303))</f>
        <v>0.90478743660728045</v>
      </c>
      <c r="D308">
        <f t="shared" si="6"/>
        <v>-0.10005523954709573</v>
      </c>
      <c r="E308" s="10">
        <f>data1!$A303-Logit!$B308</f>
        <v>9.5212563392719551E-2</v>
      </c>
      <c r="F308" s="10">
        <f>(data1!$A303-Logit!$B308)*data1!B303</f>
        <v>1.838553821850214</v>
      </c>
      <c r="G308" s="10">
        <f>(data1!$A303-Logit!$B308)*data1!C303</f>
        <v>1.6186135776762325</v>
      </c>
      <c r="H308" s="10">
        <f>(data1!$A303-Logit!$B308)*data1!D303</f>
        <v>1.2377633241053543</v>
      </c>
      <c r="I308" s="10">
        <f>(data1!$A303-Logit!$B308)*data1!E303</f>
        <v>16.090923213369603</v>
      </c>
      <c r="J308" s="10">
        <f>(data1!$A303-Logit!$B308)*data1!F303</f>
        <v>4.0941402258869406</v>
      </c>
      <c r="K308" s="10">
        <f>(data1!$A303-Logit!$B308)*data1!G303</f>
        <v>0</v>
      </c>
      <c r="L308" s="10">
        <f>(data1!$A303-Logit!$B308)*data1!H303</f>
        <v>0.1904251267854391</v>
      </c>
    </row>
    <row r="309" spans="1:12" x14ac:dyDescent="0.25">
      <c r="A309">
        <v>303</v>
      </c>
      <c r="B309">
        <f>1/(1+EXP(-($A$3+SUMPRODUCT($B$3:$H$3,data1!B304:H304))))</f>
        <v>0.58451324273499039</v>
      </c>
      <c r="C309">
        <f>(B309^data1!A304)*((1-B309)^(1-data1!A304))</f>
        <v>0.58451324273499039</v>
      </c>
      <c r="D309">
        <f t="shared" si="6"/>
        <v>-0.53697584180829361</v>
      </c>
      <c r="E309" s="10">
        <f>data1!$A304-Logit!$B309</f>
        <v>0.41548675726500961</v>
      </c>
      <c r="F309" s="10">
        <f>(data1!$A304-Logit!$B309)*data1!B304</f>
        <v>4.1548592516300653</v>
      </c>
      <c r="G309" s="10">
        <f>(data1!$A304-Logit!$B309)*data1!C304</f>
        <v>4.5703543299151059</v>
      </c>
      <c r="H309" s="10">
        <f>(data1!$A304-Logit!$B309)*data1!D304</f>
        <v>1.6619470290600384</v>
      </c>
      <c r="I309" s="10">
        <f>(data1!$A304-Logit!$B309)*data1!E304</f>
        <v>6.6477881162401538</v>
      </c>
      <c r="J309" s="10">
        <f>(data1!$A304-Logit!$B309)*data1!F304</f>
        <v>15.373010018805356</v>
      </c>
      <c r="K309" s="10">
        <f>(data1!$A304-Logit!$B309)*data1!G304</f>
        <v>0</v>
      </c>
      <c r="L309" s="10">
        <f>(data1!$A304-Logit!$B309)*data1!H304</f>
        <v>1.2464602717950288</v>
      </c>
    </row>
    <row r="310" spans="1:12" x14ac:dyDescent="0.25">
      <c r="A310">
        <v>304</v>
      </c>
      <c r="B310">
        <f>1/(1+EXP(-($A$3+SUMPRODUCT($B$3:$H$3,data1!B305:H305))))</f>
        <v>0.94115885109481012</v>
      </c>
      <c r="C310">
        <f>(B310^data1!A305)*((1-B310)^(1-data1!A305))</f>
        <v>0.94115885109481012</v>
      </c>
      <c r="D310">
        <f t="shared" si="6"/>
        <v>-6.06433427034338E-2</v>
      </c>
      <c r="E310" s="10">
        <f>data1!$A305-Logit!$B310</f>
        <v>5.8841148905189877E-2</v>
      </c>
      <c r="F310" s="10">
        <f>(data1!$A305-Logit!$B310)*data1!B305</f>
        <v>0.65784288429577253</v>
      </c>
      <c r="G310" s="10">
        <f>(data1!$A305-Logit!$B310)*data1!C305</f>
        <v>0.94145838248303804</v>
      </c>
      <c r="H310" s="10">
        <f>(data1!$A305-Logit!$B310)*data1!D305</f>
        <v>0.58841148905189877</v>
      </c>
      <c r="I310" s="10">
        <f>(data1!$A305-Logit!$B310)*data1!E305</f>
        <v>5.8841148905189877</v>
      </c>
      <c r="J310" s="10">
        <f>(data1!$A305-Logit!$B310)*data1!F305</f>
        <v>1.8829167649660761</v>
      </c>
      <c r="K310" s="10">
        <f>(data1!$A305-Logit!$B310)*data1!G305</f>
        <v>0</v>
      </c>
      <c r="L310" s="10">
        <f>(data1!$A305-Logit!$B310)*data1!H305</f>
        <v>0.11768229781037975</v>
      </c>
    </row>
    <row r="311" spans="1:12" x14ac:dyDescent="0.25">
      <c r="A311">
        <v>305</v>
      </c>
      <c r="B311">
        <f>1/(1+EXP(-($A$3+SUMPRODUCT($B$3:$H$3,data1!B306:H306))))</f>
        <v>0.62903760022351529</v>
      </c>
      <c r="C311">
        <f>(B311^data1!A306)*((1-B311)^(1-data1!A306))</f>
        <v>0.62903760022351529</v>
      </c>
      <c r="D311">
        <f t="shared" si="6"/>
        <v>-0.46356424628848325</v>
      </c>
      <c r="E311" s="10">
        <f>data1!$A306-Logit!$B311</f>
        <v>0.37096239977648471</v>
      </c>
      <c r="F311" s="10">
        <f>(data1!$A306-Logit!$B311)*data1!B306</f>
        <v>6.9952218290188268</v>
      </c>
      <c r="G311" s="10">
        <f>(data1!$A306-Logit!$B311)*data1!C306</f>
        <v>4.0805863975413317</v>
      </c>
      <c r="H311" s="10">
        <f>(data1!$A306-Logit!$B311)*data1!D306</f>
        <v>2.9676991982118777</v>
      </c>
      <c r="I311" s="10">
        <f>(data1!$A306-Logit!$B311)*data1!E306</f>
        <v>23.741593585695021</v>
      </c>
      <c r="J311" s="10">
        <f>(data1!$A306-Logit!$B311)*data1!F306</f>
        <v>14.467533591282903</v>
      </c>
      <c r="K311" s="10">
        <f>(data1!$A306-Logit!$B311)*data1!G306</f>
        <v>0</v>
      </c>
      <c r="L311" s="10">
        <f>(data1!$A306-Logit!$B311)*data1!H306</f>
        <v>0.37096239977648471</v>
      </c>
    </row>
    <row r="312" spans="1:12" x14ac:dyDescent="0.25">
      <c r="A312">
        <v>306</v>
      </c>
      <c r="B312">
        <f>1/(1+EXP(-($A$3+SUMPRODUCT($B$3:$H$3,data1!B307:H307))))</f>
        <v>0.71880482773369103</v>
      </c>
      <c r="C312">
        <f>(B312^data1!A307)*((1-B312)^(1-data1!A307))</f>
        <v>0.71880482773369103</v>
      </c>
      <c r="D312">
        <f t="shared" si="6"/>
        <v>-0.33016540771563979</v>
      </c>
      <c r="E312" s="10">
        <f>data1!$A307-Logit!$B312</f>
        <v>0.28119517226630897</v>
      </c>
      <c r="F312" s="10">
        <f>(data1!$A307-Logit!$B312)*data1!B307</f>
        <v>3.4587063040502084</v>
      </c>
      <c r="G312" s="10">
        <f>(data1!$A307-Logit!$B312)*data1!C307</f>
        <v>3.6555372394620167</v>
      </c>
      <c r="H312" s="10">
        <f>(data1!$A307-Logit!$B312)*data1!D307</f>
        <v>1.1247806890652359</v>
      </c>
      <c r="I312" s="10">
        <f>(data1!$A307-Logit!$B312)*data1!E307</f>
        <v>4.4991227562609435</v>
      </c>
      <c r="J312" s="10">
        <f>(data1!$A307-Logit!$B312)*data1!F307</f>
        <v>9.5606358570545051</v>
      </c>
      <c r="K312" s="10">
        <f>(data1!$A307-Logit!$B312)*data1!G307</f>
        <v>0</v>
      </c>
      <c r="L312" s="10">
        <f>(data1!$A307-Logit!$B312)*data1!H307</f>
        <v>0.56239034453261794</v>
      </c>
    </row>
    <row r="313" spans="1:12" x14ac:dyDescent="0.25">
      <c r="A313">
        <v>307</v>
      </c>
      <c r="B313">
        <f>1/(1+EXP(-($A$3+SUMPRODUCT($B$3:$H$3,data1!B308:H308))))</f>
        <v>0.86729882940408498</v>
      </c>
      <c r="C313">
        <f>(B313^data1!A308)*((1-B313)^(1-data1!A308))</f>
        <v>0.86729882940408498</v>
      </c>
      <c r="D313">
        <f t="shared" si="6"/>
        <v>-0.14237169099391192</v>
      </c>
      <c r="E313" s="10">
        <f>data1!$A308-Logit!$B313</f>
        <v>0.13270117059591502</v>
      </c>
      <c r="F313" s="10">
        <f>(data1!$A308-Logit!$B313)*data1!B308</f>
        <v>1.8149696089734781</v>
      </c>
      <c r="G313" s="10">
        <f>(data1!$A308-Logit!$B313)*data1!C308</f>
        <v>1.4597128765550651</v>
      </c>
      <c r="H313" s="10">
        <f>(data1!$A308-Logit!$B313)*data1!D308</f>
        <v>2.3886210707264706</v>
      </c>
      <c r="I313" s="10">
        <f>(data1!$A308-Logit!$B313)*data1!E308</f>
        <v>42.995179273076467</v>
      </c>
      <c r="J313" s="10">
        <f>(data1!$A308-Logit!$B313)*data1!F308</f>
        <v>5.1753456532406856</v>
      </c>
      <c r="K313" s="10">
        <f>(data1!$A308-Logit!$B313)*data1!G308</f>
        <v>0</v>
      </c>
      <c r="L313" s="10">
        <f>(data1!$A308-Logit!$B313)*data1!H308</f>
        <v>0.13270117059591502</v>
      </c>
    </row>
    <row r="314" spans="1:12" x14ac:dyDescent="0.25">
      <c r="A314">
        <v>308</v>
      </c>
      <c r="B314">
        <f>1/(1+EXP(-($A$3+SUMPRODUCT($B$3:$H$3,data1!B309:H309))))</f>
        <v>0.23133611215178562</v>
      </c>
      <c r="C314">
        <f>(B314^data1!A309)*((1-B314)^(1-data1!A309))</f>
        <v>0.23133611215178562</v>
      </c>
      <c r="D314">
        <f t="shared" si="6"/>
        <v>-1.4638835950320765</v>
      </c>
      <c r="E314" s="10">
        <f>data1!$A309-Logit!$B314</f>
        <v>0.76866388784821438</v>
      </c>
      <c r="F314" s="10">
        <f>(data1!$A309-Logit!$B314)*data1!B309</f>
        <v>7.3484241581530991</v>
      </c>
      <c r="G314" s="10">
        <f>(data1!$A309-Logit!$B314)*data1!C309</f>
        <v>6.149311102785715</v>
      </c>
      <c r="H314" s="10">
        <f>(data1!$A309-Logit!$B314)*data1!D309</f>
        <v>2.3059916635446429</v>
      </c>
      <c r="I314" s="10">
        <f>(data1!$A309-Logit!$B314)*data1!E309</f>
        <v>6.9179749906339296</v>
      </c>
      <c r="J314" s="10">
        <f>(data1!$A309-Logit!$B314)*data1!F309</f>
        <v>34.589874953169648</v>
      </c>
      <c r="K314" s="10">
        <f>(data1!$A309-Logit!$B314)*data1!G309</f>
        <v>0</v>
      </c>
      <c r="L314" s="10">
        <f>(data1!$A309-Logit!$B314)*data1!H309</f>
        <v>2.3059916635446429</v>
      </c>
    </row>
    <row r="315" spans="1:12" x14ac:dyDescent="0.25">
      <c r="A315">
        <v>309</v>
      </c>
      <c r="B315">
        <f>1/(1+EXP(-($A$3+SUMPRODUCT($B$3:$H$3,data1!B310:H310))))</f>
        <v>0.45439379422095583</v>
      </c>
      <c r="C315">
        <f>(B315^data1!A310)*((1-B315)^(1-data1!A310))</f>
        <v>0.45439379422095583</v>
      </c>
      <c r="D315">
        <f t="shared" si="6"/>
        <v>-0.7887910687526184</v>
      </c>
      <c r="E315" s="10">
        <f>data1!$A310-Logit!$B315</f>
        <v>0.54560620577904417</v>
      </c>
      <c r="F315" s="10">
        <f>(data1!$A310-Logit!$B315)*data1!B310</f>
        <v>13.367343716296556</v>
      </c>
      <c r="G315" s="10">
        <f>(data1!$A310-Logit!$B315)*data1!C310</f>
        <v>6.0016682635694858</v>
      </c>
      <c r="H315" s="10">
        <f>(data1!$A310-Logit!$B315)*data1!D310</f>
        <v>6.0016682635694858</v>
      </c>
      <c r="I315" s="10">
        <f>(data1!$A310-Logit!$B315)*data1!E310</f>
        <v>66.018350899264348</v>
      </c>
      <c r="J315" s="10">
        <f>(data1!$A310-Logit!$B315)*data1!F310</f>
        <v>27.280310288952208</v>
      </c>
      <c r="K315" s="10">
        <f>(data1!$A310-Logit!$B315)*data1!G310</f>
        <v>0</v>
      </c>
      <c r="L315" s="10">
        <f>(data1!$A310-Logit!$B315)*data1!H310</f>
        <v>0</v>
      </c>
    </row>
    <row r="316" spans="1:12" x14ac:dyDescent="0.25">
      <c r="A316">
        <v>310</v>
      </c>
      <c r="B316">
        <f>1/(1+EXP(-($A$3+SUMPRODUCT($B$3:$H$3,data1!B311:H311))))</f>
        <v>0.63867008314325613</v>
      </c>
      <c r="C316">
        <f>(B316^data1!A311)*((1-B316)^(1-data1!A311))</f>
        <v>0.63867008314325613</v>
      </c>
      <c r="D316">
        <f t="shared" si="6"/>
        <v>-0.44836725974451691</v>
      </c>
      <c r="E316" s="10">
        <f>data1!$A311-Logit!$B316</f>
        <v>0.36132991685674387</v>
      </c>
      <c r="F316" s="10">
        <f>(data1!$A311-Logit!$B316)*data1!B311</f>
        <v>8.3647874373972044</v>
      </c>
      <c r="G316" s="10">
        <f>(data1!$A311-Logit!$B316)*data1!C311</f>
        <v>4.3359590022809265</v>
      </c>
      <c r="H316" s="10">
        <f>(data1!$A311-Logit!$B316)*data1!D311</f>
        <v>2.890639334853951</v>
      </c>
      <c r="I316" s="10">
        <f>(data1!$A311-Logit!$B316)*data1!E311</f>
        <v>23.125114678831608</v>
      </c>
      <c r="J316" s="10">
        <f>(data1!$A311-Logit!$B316)*data1!F311</f>
        <v>14.453196674269755</v>
      </c>
      <c r="K316" s="10">
        <f>(data1!$A311-Logit!$B316)*data1!G311</f>
        <v>0</v>
      </c>
      <c r="L316" s="10">
        <f>(data1!$A311-Logit!$B316)*data1!H311</f>
        <v>0.36132991685674387</v>
      </c>
    </row>
    <row r="317" spans="1:12" x14ac:dyDescent="0.25">
      <c r="A317">
        <v>311</v>
      </c>
      <c r="B317">
        <f>1/(1+EXP(-($A$3+SUMPRODUCT($B$3:$H$3,data1!B312:H312))))</f>
        <v>0.8126111234768103</v>
      </c>
      <c r="C317">
        <f>(B317^data1!A312)*((1-B317)^(1-data1!A312))</f>
        <v>0.8126111234768103</v>
      </c>
      <c r="D317">
        <f t="shared" si="6"/>
        <v>-0.20750260677397245</v>
      </c>
      <c r="E317" s="10">
        <f>data1!$A312-Logit!$B317</f>
        <v>0.1873888765231897</v>
      </c>
      <c r="F317" s="10">
        <f>(data1!$A312-Logit!$B317)*data1!B312</f>
        <v>2.9215580971595791</v>
      </c>
      <c r="G317" s="10">
        <f>(data1!$A312-Logit!$B317)*data1!C312</f>
        <v>1.873888765231897</v>
      </c>
      <c r="H317" s="10">
        <f>(data1!$A312-Logit!$B317)*data1!D312</f>
        <v>1.873888765231897</v>
      </c>
      <c r="I317" s="10">
        <f>(data1!$A312-Logit!$B317)*data1!E312</f>
        <v>18.738887652318969</v>
      </c>
      <c r="J317" s="10">
        <f>(data1!$A312-Logit!$B317)*data1!F312</f>
        <v>5.6216662956956913</v>
      </c>
      <c r="K317" s="10">
        <f>(data1!$A312-Logit!$B317)*data1!G312</f>
        <v>0</v>
      </c>
      <c r="L317" s="10">
        <f>(data1!$A312-Logit!$B317)*data1!H312</f>
        <v>0.1873888765231897</v>
      </c>
    </row>
    <row r="318" spans="1:12" x14ac:dyDescent="0.25">
      <c r="A318">
        <v>312</v>
      </c>
      <c r="B318">
        <f>1/(1+EXP(-($A$3+SUMPRODUCT($B$3:$H$3,data1!B313:H313))))</f>
        <v>0.90194327564539989</v>
      </c>
      <c r="C318">
        <f>(B318^data1!A313)*((1-B318)^(1-data1!A313))</f>
        <v>0.90194327564539989</v>
      </c>
      <c r="D318">
        <f t="shared" si="6"/>
        <v>-0.10320364820808985</v>
      </c>
      <c r="E318" s="10">
        <f>data1!$A313-Logit!$B318</f>
        <v>9.8056724354600111E-2</v>
      </c>
      <c r="F318" s="10">
        <f>(data1!$A313-Logit!$B318)*data1!B313</f>
        <v>1.414068587914465</v>
      </c>
      <c r="G318" s="10">
        <f>(data1!$A313-Logit!$B318)*data1!C313</f>
        <v>1.6669643140282018</v>
      </c>
      <c r="H318" s="10">
        <f>(data1!$A313-Logit!$B318)*data1!D313</f>
        <v>3.2358719037018036</v>
      </c>
      <c r="I318" s="10">
        <f>(data1!$A313-Logit!$B318)*data1!E313</f>
        <v>106.78377282215952</v>
      </c>
      <c r="J318" s="10">
        <f>(data1!$A313-Logit!$B318)*data1!F313</f>
        <v>5.5892332882122062</v>
      </c>
      <c r="K318" s="10">
        <f>(data1!$A313-Logit!$B318)*data1!G313</f>
        <v>0</v>
      </c>
      <c r="L318" s="10">
        <f>(data1!$A313-Logit!$B318)*data1!H313</f>
        <v>0</v>
      </c>
    </row>
    <row r="319" spans="1:12" x14ac:dyDescent="0.25">
      <c r="A319">
        <v>313</v>
      </c>
      <c r="B319">
        <f>1/(1+EXP(-($A$3+SUMPRODUCT($B$3:$H$3,data1!B314:H314))))</f>
        <v>0.89158006203559603</v>
      </c>
      <c r="C319">
        <f>(B319^data1!A314)*((1-B319)^(1-data1!A314))</f>
        <v>0.89158006203559603</v>
      </c>
      <c r="D319">
        <f t="shared" si="6"/>
        <v>-0.1147600397262933</v>
      </c>
      <c r="E319" s="10">
        <f>data1!$A314-Logit!$B319</f>
        <v>0.10841993796440397</v>
      </c>
      <c r="F319" s="10">
        <f>(data1!$A314-Logit!$B319)*data1!B314</f>
        <v>1.8924600827551072</v>
      </c>
      <c r="G319" s="10">
        <f>(data1!$A314-Logit!$B319)*data1!C314</f>
        <v>1.3010392555728476</v>
      </c>
      <c r="H319" s="10">
        <f>(data1!$A314-Logit!$B319)*data1!D314</f>
        <v>2.0599788213236754</v>
      </c>
      <c r="I319" s="10">
        <f>(data1!$A314-Logit!$B319)*data1!E314</f>
        <v>39.139597605149831</v>
      </c>
      <c r="J319" s="10">
        <f>(data1!$A314-Logit!$B319)*data1!F314</f>
        <v>4.2283775806117543</v>
      </c>
      <c r="K319" s="10">
        <f>(data1!$A314-Logit!$B319)*data1!G314</f>
        <v>0</v>
      </c>
      <c r="L319" s="10">
        <f>(data1!$A314-Logit!$B319)*data1!H314</f>
        <v>0.10841993796440397</v>
      </c>
    </row>
    <row r="320" spans="1:12" x14ac:dyDescent="0.25">
      <c r="A320">
        <v>314</v>
      </c>
      <c r="B320">
        <f>1/(1+EXP(-($A$3+SUMPRODUCT($B$3:$H$3,data1!B315:H315))))</f>
        <v>0.82443617111784062</v>
      </c>
      <c r="C320">
        <f>(B320^data1!A315)*((1-B320)^(1-data1!A315))</f>
        <v>0.82443617111784062</v>
      </c>
      <c r="D320">
        <f t="shared" si="6"/>
        <v>-0.19305555523955037</v>
      </c>
      <c r="E320" s="10">
        <f>data1!$A315-Logit!$B320</f>
        <v>0.17556382888215938</v>
      </c>
      <c r="F320" s="10">
        <f>(data1!$A315-Logit!$B320)*data1!B315</f>
        <v>1.7205289051455943</v>
      </c>
      <c r="G320" s="10">
        <f>(data1!$A315-Logit!$B320)*data1!C315</f>
        <v>2.1067659465859125</v>
      </c>
      <c r="H320" s="10">
        <f>(data1!$A315-Logit!$B320)*data1!D315</f>
        <v>6.1447340108755784</v>
      </c>
      <c r="I320" s="10">
        <f>(data1!$A315-Logit!$B320)*data1!E315</f>
        <v>215.06569038064524</v>
      </c>
      <c r="J320" s="10">
        <f>(data1!$A315-Logit!$B320)*data1!F315</f>
        <v>9.3048829307544469</v>
      </c>
      <c r="K320" s="10">
        <f>(data1!$A315-Logit!$B320)*data1!G315</f>
        <v>0</v>
      </c>
      <c r="L320" s="10">
        <f>(data1!$A315-Logit!$B320)*data1!H315</f>
        <v>0</v>
      </c>
    </row>
    <row r="321" spans="1:12" x14ac:dyDescent="0.25">
      <c r="A321">
        <v>315</v>
      </c>
      <c r="B321">
        <f>1/(1+EXP(-($A$3+SUMPRODUCT($B$3:$H$3,data1!B316:H316))))</f>
        <v>0.9293954249019456</v>
      </c>
      <c r="C321">
        <f>(B321^data1!A316)*((1-B321)^(1-data1!A316))</f>
        <v>0.9293954249019456</v>
      </c>
      <c r="D321">
        <f t="shared" si="6"/>
        <v>-7.3220984979543172E-2</v>
      </c>
      <c r="E321" s="10">
        <f>data1!$A316-Logit!$B321</f>
        <v>7.0604575098054401E-2</v>
      </c>
      <c r="F321" s="10">
        <f>(data1!$A316-Logit!$B321)*data1!B316</f>
        <v>1.2408376196366406</v>
      </c>
      <c r="G321" s="10">
        <f>(data1!$A316-Logit!$B321)*data1!C316</f>
        <v>1.2002777766669248</v>
      </c>
      <c r="H321" s="10">
        <f>(data1!$A316-Logit!$B321)*data1!D316</f>
        <v>1.4826960770591424</v>
      </c>
      <c r="I321" s="10">
        <f>(data1!$A316-Logit!$B321)*data1!E316</f>
        <v>31.136617618241992</v>
      </c>
      <c r="J321" s="10">
        <f>(data1!$A316-Logit!$B321)*data1!F316</f>
        <v>3.3890196047066112</v>
      </c>
      <c r="K321" s="10">
        <f>(data1!$A316-Logit!$B321)*data1!G316</f>
        <v>0</v>
      </c>
      <c r="L321" s="10">
        <f>(data1!$A316-Logit!$B321)*data1!H316</f>
        <v>7.0604575098054401E-2</v>
      </c>
    </row>
    <row r="322" spans="1:12" x14ac:dyDescent="0.25">
      <c r="A322">
        <v>316</v>
      </c>
      <c r="B322">
        <f>1/(1+EXP(-($A$3+SUMPRODUCT($B$3:$H$3,data1!B317:H317))))</f>
        <v>0.61443229836585134</v>
      </c>
      <c r="C322">
        <f>(B322^data1!A317)*((1-B322)^(1-data1!A317))</f>
        <v>0.61443229836585134</v>
      </c>
      <c r="D322">
        <f t="shared" si="6"/>
        <v>-0.48705652957553758</v>
      </c>
      <c r="E322" s="10">
        <f>data1!$A317-Logit!$B322</f>
        <v>0.38556770163414866</v>
      </c>
      <c r="F322" s="10">
        <f>(data1!$A317-Logit!$B322)*data1!B317</f>
        <v>6.3830734182192623</v>
      </c>
      <c r="G322" s="10">
        <f>(data1!$A317-Logit!$B322)*data1!C317</f>
        <v>5.3979478228780815</v>
      </c>
      <c r="H322" s="10">
        <f>(data1!$A317-Logit!$B322)*data1!D317</f>
        <v>2.6989739114390408</v>
      </c>
      <c r="I322" s="10">
        <f>(data1!$A317-Logit!$B322)*data1!E317</f>
        <v>18.892817380073286</v>
      </c>
      <c r="J322" s="10">
        <f>(data1!$A317-Logit!$B322)*data1!F317</f>
        <v>17.736114275170838</v>
      </c>
      <c r="K322" s="10">
        <f>(data1!$A317-Logit!$B322)*data1!G317</f>
        <v>0</v>
      </c>
      <c r="L322" s="10">
        <f>(data1!$A317-Logit!$B322)*data1!H317</f>
        <v>0.38556770163414866</v>
      </c>
    </row>
    <row r="323" spans="1:12" x14ac:dyDescent="0.25">
      <c r="A323">
        <v>317</v>
      </c>
      <c r="B323">
        <f>1/(1+EXP(-($A$3+SUMPRODUCT($B$3:$H$3,data1!B318:H318))))</f>
        <v>0.7928659723836059</v>
      </c>
      <c r="C323">
        <f>(B323^data1!A318)*((1-B323)^(1-data1!A318))</f>
        <v>0.7928659723836059</v>
      </c>
      <c r="D323">
        <f t="shared" si="6"/>
        <v>-0.23210108501929561</v>
      </c>
      <c r="E323" s="10">
        <f>data1!$A318-Logit!$B323</f>
        <v>0.2071340276163941</v>
      </c>
      <c r="F323" s="10">
        <f>(data1!$A318-Logit!$B323)*data1!B318</f>
        <v>2.7538415794261724</v>
      </c>
      <c r="G323" s="10">
        <f>(data1!$A318-Logit!$B323)*data1!C318</f>
        <v>2.4856083313967292</v>
      </c>
      <c r="H323" s="10">
        <f>(data1!$A318-Logit!$B323)*data1!D318</f>
        <v>3.7284124970950936</v>
      </c>
      <c r="I323" s="10">
        <f>(data1!$A318-Logit!$B323)*data1!E318</f>
        <v>67.111424947711683</v>
      </c>
      <c r="J323" s="10">
        <f>(data1!$A318-Logit!$B323)*data1!F318</f>
        <v>9.7352992979705224</v>
      </c>
      <c r="K323" s="10">
        <f>(data1!$A318-Logit!$B323)*data1!G318</f>
        <v>0</v>
      </c>
      <c r="L323" s="10">
        <f>(data1!$A318-Logit!$B323)*data1!H318</f>
        <v>0</v>
      </c>
    </row>
    <row r="324" spans="1:12" x14ac:dyDescent="0.25">
      <c r="A324">
        <v>318</v>
      </c>
      <c r="B324">
        <f>1/(1+EXP(-($A$3+SUMPRODUCT($B$3:$H$3,data1!B319:H319))))</f>
        <v>0.46873137383276603</v>
      </c>
      <c r="C324">
        <f>(B324^data1!A319)*((1-B324)^(1-data1!A319))</f>
        <v>0.46873137383276603</v>
      </c>
      <c r="D324">
        <f t="shared" si="6"/>
        <v>-0.7577254383104377</v>
      </c>
      <c r="E324" s="10">
        <f>data1!$A319-Logit!$B324</f>
        <v>0.53126862616723391</v>
      </c>
      <c r="F324" s="10">
        <f>(data1!$A319-Logit!$B324)*data1!B319</f>
        <v>6.2923470553378342</v>
      </c>
      <c r="G324" s="10">
        <f>(data1!$A319-Logit!$B324)*data1!C319</f>
        <v>6.375223514006807</v>
      </c>
      <c r="H324" s="10">
        <f>(data1!$A319-Logit!$B324)*data1!D319</f>
        <v>2.1250745046689357</v>
      </c>
      <c r="I324" s="10">
        <f>(data1!$A319-Logit!$B324)*data1!E319</f>
        <v>8.5002980186757426</v>
      </c>
      <c r="J324" s="10">
        <f>(data1!$A319-Logit!$B324)*data1!F319</f>
        <v>22.844550925191058</v>
      </c>
      <c r="K324" s="10">
        <f>(data1!$A319-Logit!$B324)*data1!G319</f>
        <v>0</v>
      </c>
      <c r="L324" s="10">
        <f>(data1!$A319-Logit!$B324)*data1!H319</f>
        <v>0.53126862616723391</v>
      </c>
    </row>
    <row r="325" spans="1:12" x14ac:dyDescent="0.25">
      <c r="A325">
        <v>319</v>
      </c>
      <c r="B325">
        <f>1/(1+EXP(-($A$3+SUMPRODUCT($B$3:$H$3,data1!B320:H320))))</f>
        <v>0.49074033444428283</v>
      </c>
      <c r="C325">
        <f>(B325^data1!A320)*((1-B325)^(1-data1!A320))</f>
        <v>0.49074033444428283</v>
      </c>
      <c r="D325">
        <f t="shared" si="6"/>
        <v>-0.71184014149729824</v>
      </c>
      <c r="E325" s="10">
        <f>data1!$A320-Logit!$B325</f>
        <v>0.50925966555571711</v>
      </c>
      <c r="F325" s="10">
        <f>(data1!$A320-Logit!$B325)*data1!B320</f>
        <v>23.754448415710247</v>
      </c>
      <c r="G325" s="10">
        <f>(data1!$A320-Logit!$B325)*data1!C320</f>
        <v>6.1111159866686053</v>
      </c>
      <c r="H325" s="10">
        <f>(data1!$A320-Logit!$B325)*data1!D320</f>
        <v>6.1111159866686053</v>
      </c>
      <c r="I325" s="10">
        <f>(data1!$A320-Logit!$B325)*data1!E320</f>
        <v>73.333391840023268</v>
      </c>
      <c r="J325" s="10">
        <f>(data1!$A320-Logit!$B325)*data1!F320</f>
        <v>23.935204281118704</v>
      </c>
      <c r="K325" s="10">
        <f>(data1!$A320-Logit!$B325)*data1!G320</f>
        <v>0</v>
      </c>
      <c r="L325" s="10">
        <f>(data1!$A320-Logit!$B325)*data1!H320</f>
        <v>0</v>
      </c>
    </row>
    <row r="326" spans="1:12" x14ac:dyDescent="0.25">
      <c r="A326">
        <v>320</v>
      </c>
      <c r="B326">
        <f>1/(1+EXP(-($A$3+SUMPRODUCT($B$3:$H$3,data1!B321:H321))))</f>
        <v>0.76407353075423312</v>
      </c>
      <c r="C326">
        <f>(B326^data1!A321)*((1-B326)^(1-data1!A321))</f>
        <v>0.76407353075423312</v>
      </c>
      <c r="D326">
        <f t="shared" si="6"/>
        <v>-0.26909125000410228</v>
      </c>
      <c r="E326" s="10">
        <f>data1!$A321-Logit!$B326</f>
        <v>0.23592646924576688</v>
      </c>
      <c r="F326" s="10">
        <f>(data1!$A321-Logit!$B326)*data1!B321</f>
        <v>3.4681165779462235</v>
      </c>
      <c r="G326" s="10">
        <f>(data1!$A321-Logit!$B326)*data1!C321</f>
        <v>2.8311176309492025</v>
      </c>
      <c r="H326" s="10">
        <f>(data1!$A321-Logit!$B326)*data1!D321</f>
        <v>3.7748235079322701</v>
      </c>
      <c r="I326" s="10">
        <f>(data1!$A321-Logit!$B326)*data1!E321</f>
        <v>60.397176126916321</v>
      </c>
      <c r="J326" s="10">
        <f>(data1!$A321-Logit!$B326)*data1!F321</f>
        <v>11.088544054551043</v>
      </c>
      <c r="K326" s="10">
        <f>(data1!$A321-Logit!$B326)*data1!G321</f>
        <v>0</v>
      </c>
      <c r="L326" s="10">
        <f>(data1!$A321-Logit!$B326)*data1!H321</f>
        <v>0.23592646924576688</v>
      </c>
    </row>
    <row r="327" spans="1:12" x14ac:dyDescent="0.25">
      <c r="A327">
        <v>321</v>
      </c>
      <c r="B327">
        <f>1/(1+EXP(-($A$3+SUMPRODUCT($B$3:$H$3,data1!B322:H322))))</f>
        <v>0.65688071140085569</v>
      </c>
      <c r="C327">
        <f>(B327^data1!A322)*((1-B327)^(1-data1!A322))</f>
        <v>0.65688071140085569</v>
      </c>
      <c r="D327">
        <f t="shared" ref="D327:D390" si="7">LN(C327)</f>
        <v>-0.42025284258247075</v>
      </c>
      <c r="E327" s="10">
        <f>data1!$A322-Logit!$B327</f>
        <v>0.34311928859914431</v>
      </c>
      <c r="F327" s="10">
        <f>(data1!$A322-Logit!$B327)*data1!B322</f>
        <v>8.9520097787279873</v>
      </c>
      <c r="G327" s="10">
        <f>(data1!$A322-Logit!$B327)*data1!C322</f>
        <v>4.1174314631897317</v>
      </c>
      <c r="H327" s="10">
        <f>(data1!$A322-Logit!$B327)*data1!D322</f>
        <v>4.8036700403880204</v>
      </c>
      <c r="I327" s="10">
        <f>(data1!$A322-Logit!$B327)*data1!E322</f>
        <v>67.251380565432285</v>
      </c>
      <c r="J327" s="10">
        <f>(data1!$A322-Logit!$B327)*data1!F322</f>
        <v>16.126606564159783</v>
      </c>
      <c r="K327" s="10">
        <f>(data1!$A322-Logit!$B327)*data1!G322</f>
        <v>0</v>
      </c>
      <c r="L327" s="10">
        <f>(data1!$A322-Logit!$B327)*data1!H322</f>
        <v>0</v>
      </c>
    </row>
    <row r="328" spans="1:12" x14ac:dyDescent="0.25">
      <c r="A328">
        <v>322</v>
      </c>
      <c r="B328">
        <f>1/(1+EXP(-($A$3+SUMPRODUCT($B$3:$H$3,data1!B323:H323))))</f>
        <v>0.35624027989016704</v>
      </c>
      <c r="C328">
        <f>(B328^data1!A323)*((1-B328)^(1-data1!A323))</f>
        <v>0.35624027989016704</v>
      </c>
      <c r="D328">
        <f t="shared" si="7"/>
        <v>-1.0321498322903353</v>
      </c>
      <c r="E328" s="10">
        <f>data1!$A323-Logit!$B328</f>
        <v>0.64375972010983296</v>
      </c>
      <c r="F328" s="10">
        <f>(data1!$A323-Logit!$B328)*data1!B323</f>
        <v>6.3732209835124998</v>
      </c>
      <c r="G328" s="10">
        <f>(data1!$A323-Logit!$B328)*data1!C323</f>
        <v>7.7251166413179959</v>
      </c>
      <c r="H328" s="10">
        <f>(data1!$A323-Logit!$B328)*data1!D323</f>
        <v>1.931279160329499</v>
      </c>
      <c r="I328" s="10">
        <f>(data1!$A323-Logit!$B328)*data1!E323</f>
        <v>5.7938374809884969</v>
      </c>
      <c r="J328" s="10">
        <f>(data1!$A323-Logit!$B328)*data1!F323</f>
        <v>29.612947125052315</v>
      </c>
      <c r="K328" s="10">
        <f>(data1!$A323-Logit!$B328)*data1!G323</f>
        <v>0</v>
      </c>
      <c r="L328" s="10">
        <f>(data1!$A323-Logit!$B328)*data1!H323</f>
        <v>0</v>
      </c>
    </row>
    <row r="329" spans="1:12" x14ac:dyDescent="0.25">
      <c r="A329">
        <v>323</v>
      </c>
      <c r="B329">
        <f>1/(1+EXP(-($A$3+SUMPRODUCT($B$3:$H$3,data1!B324:H324))))</f>
        <v>0.41902120439984297</v>
      </c>
      <c r="C329">
        <f>(B329^data1!A324)*((1-B329)^(1-data1!A324))</f>
        <v>0.41902120439984297</v>
      </c>
      <c r="D329">
        <f t="shared" si="7"/>
        <v>-0.86983375318096867</v>
      </c>
      <c r="E329" s="10">
        <f>data1!$A324-Logit!$B329</f>
        <v>0.58097879560015708</v>
      </c>
      <c r="F329" s="10">
        <f>(data1!$A324-Logit!$B329)*data1!B324</f>
        <v>5.2567112973639487</v>
      </c>
      <c r="G329" s="10">
        <f>(data1!$A324-Logit!$B329)*data1!C324</f>
        <v>5.228809160401414</v>
      </c>
      <c r="H329" s="10">
        <f>(data1!$A324-Logit!$B329)*data1!D324</f>
        <v>0.58097879560015708</v>
      </c>
      <c r="I329" s="10">
        <f>(data1!$A324-Logit!$B329)*data1!E324</f>
        <v>0.58097879560015708</v>
      </c>
      <c r="J329" s="10">
        <f>(data1!$A324-Logit!$B329)*data1!F324</f>
        <v>19.753279050405339</v>
      </c>
      <c r="K329" s="10">
        <f>(data1!$A324-Logit!$B329)*data1!G324</f>
        <v>0</v>
      </c>
      <c r="L329" s="10">
        <f>(data1!$A324-Logit!$B329)*data1!H324</f>
        <v>2.3239151824006283</v>
      </c>
    </row>
    <row r="330" spans="1:12" x14ac:dyDescent="0.25">
      <c r="A330">
        <v>324</v>
      </c>
      <c r="B330">
        <f>1/(1+EXP(-($A$3+SUMPRODUCT($B$3:$H$3,data1!B325:H325))))</f>
        <v>0.73395476143095695</v>
      </c>
      <c r="C330">
        <f>(B330^data1!A325)*((1-B330)^(1-data1!A325))</f>
        <v>0.73395476143095695</v>
      </c>
      <c r="D330">
        <f t="shared" si="7"/>
        <v>-0.30930788519485997</v>
      </c>
      <c r="E330" s="10">
        <f>data1!$A325-Logit!$B330</f>
        <v>0.26604523856904305</v>
      </c>
      <c r="F330" s="10">
        <f>(data1!$A325-Logit!$B330)*data1!B325</f>
        <v>8.1809083389928201</v>
      </c>
      <c r="G330" s="10">
        <f>(data1!$A325-Logit!$B330)*data1!C325</f>
        <v>2.6604523856904305</v>
      </c>
      <c r="H330" s="10">
        <f>(data1!$A325-Logit!$B330)*data1!D325</f>
        <v>7.1832214413641626</v>
      </c>
      <c r="I330" s="10">
        <f>(data1!$A325-Logit!$B330)*data1!E325</f>
        <v>193.94697891683239</v>
      </c>
      <c r="J330" s="10">
        <f>(data1!$A325-Logit!$B330)*data1!F325</f>
        <v>12.770171451314067</v>
      </c>
      <c r="K330" s="10">
        <f>(data1!$A325-Logit!$B330)*data1!G325</f>
        <v>0</v>
      </c>
      <c r="L330" s="10">
        <f>(data1!$A325-Logit!$B330)*data1!H325</f>
        <v>0</v>
      </c>
    </row>
    <row r="331" spans="1:12" x14ac:dyDescent="0.25">
      <c r="A331">
        <v>325</v>
      </c>
      <c r="B331">
        <f>1/(1+EXP(-($A$3+SUMPRODUCT($B$3:$H$3,data1!B326:H326))))</f>
        <v>0.91163091641410732</v>
      </c>
      <c r="C331">
        <f>(B331^data1!A326)*((1-B331)^(1-data1!A326))</f>
        <v>0.91163091641410732</v>
      </c>
      <c r="D331">
        <f t="shared" si="7"/>
        <v>-9.2520067734058326E-2</v>
      </c>
      <c r="E331" s="10">
        <f>data1!$A326-Logit!$B331</f>
        <v>8.8369083585892683E-2</v>
      </c>
      <c r="F331" s="10">
        <f>(data1!$A326-Logit!$B331)*data1!B326</f>
        <v>0.75113190113458916</v>
      </c>
      <c r="G331" s="10">
        <f>(data1!$A326-Logit!$B331)*data1!C326</f>
        <v>1.0604290030307122</v>
      </c>
      <c r="H331" s="10">
        <f>(data1!$A326-Logit!$B331)*data1!D326</f>
        <v>1.0604290030307122</v>
      </c>
      <c r="I331" s="10">
        <f>(data1!$A326-Logit!$B331)*data1!E326</f>
        <v>12.725148036368546</v>
      </c>
      <c r="J331" s="10">
        <f>(data1!$A326-Logit!$B331)*data1!F326</f>
        <v>2.6510725075767807</v>
      </c>
      <c r="K331" s="10">
        <f>(data1!$A326-Logit!$B331)*data1!G326</f>
        <v>0</v>
      </c>
      <c r="L331" s="10">
        <f>(data1!$A326-Logit!$B331)*data1!H326</f>
        <v>8.8369083585892683E-2</v>
      </c>
    </row>
    <row r="332" spans="1:12" x14ac:dyDescent="0.25">
      <c r="A332">
        <v>326</v>
      </c>
      <c r="B332">
        <f>1/(1+EXP(-($A$3+SUMPRODUCT($B$3:$H$3,data1!B327:H327))))</f>
        <v>0.33116783101022856</v>
      </c>
      <c r="C332">
        <f>(B332^data1!A327)*((1-B332)^(1-data1!A327))</f>
        <v>0.33116783101022856</v>
      </c>
      <c r="D332">
        <f t="shared" si="7"/>
        <v>-1.1051299897806246</v>
      </c>
      <c r="E332" s="10">
        <f>data1!$A327-Logit!$B332</f>
        <v>0.66883216898977138</v>
      </c>
      <c r="F332" s="10">
        <f>(data1!$A327-Logit!$B332)*data1!B327</f>
        <v>14.881510657237943</v>
      </c>
      <c r="G332" s="10">
        <f>(data1!$A327-Logit!$B332)*data1!C327</f>
        <v>8.0259860278772557</v>
      </c>
      <c r="H332" s="10">
        <f>(data1!$A327-Logit!$B332)*data1!D327</f>
        <v>4.0129930139386278</v>
      </c>
      <c r="I332" s="10">
        <f>(data1!$A327-Logit!$B332)*data1!E327</f>
        <v>24.077958083631771</v>
      </c>
      <c r="J332" s="10">
        <f>(data1!$A327-Logit!$B332)*data1!F327</f>
        <v>34.110440618478343</v>
      </c>
      <c r="K332" s="10">
        <f>(data1!$A327-Logit!$B332)*data1!G327</f>
        <v>0</v>
      </c>
      <c r="L332" s="10">
        <f>(data1!$A327-Logit!$B332)*data1!H327</f>
        <v>0.66883216898977138</v>
      </c>
    </row>
    <row r="333" spans="1:12" x14ac:dyDescent="0.25">
      <c r="A333">
        <v>327</v>
      </c>
      <c r="B333">
        <f>1/(1+EXP(-($A$3+SUMPRODUCT($B$3:$H$3,data1!B328:H328))))</f>
        <v>0.37383101535567465</v>
      </c>
      <c r="C333">
        <f>(B333^data1!A328)*((1-B333)^(1-data1!A328))</f>
        <v>0.37383101535567465</v>
      </c>
      <c r="D333">
        <f t="shared" si="7"/>
        <v>-0.98395141427360866</v>
      </c>
      <c r="E333" s="10">
        <f>data1!$A328-Logit!$B333</f>
        <v>0.62616898464432535</v>
      </c>
      <c r="F333" s="10">
        <f>(data1!$A328-Logit!$B333)*data1!B328</f>
        <v>26.86891103554219</v>
      </c>
      <c r="G333" s="10">
        <f>(data1!$A328-Logit!$B333)*data1!C328</f>
        <v>7.5140278157319038</v>
      </c>
      <c r="H333" s="10">
        <f>(data1!$A328-Logit!$B333)*data1!D328</f>
        <v>5.6355208617989279</v>
      </c>
      <c r="I333" s="10">
        <f>(data1!$A328-Logit!$B333)*data1!E328</f>
        <v>50.719687756190353</v>
      </c>
      <c r="J333" s="10">
        <f>(data1!$A328-Logit!$B333)*data1!F328</f>
        <v>32.560787201504915</v>
      </c>
      <c r="K333" s="10">
        <f>(data1!$A328-Logit!$B333)*data1!G328</f>
        <v>0</v>
      </c>
      <c r="L333" s="10">
        <f>(data1!$A328-Logit!$B333)*data1!H328</f>
        <v>3.1308449232216269</v>
      </c>
    </row>
    <row r="334" spans="1:12" x14ac:dyDescent="0.25">
      <c r="A334">
        <v>328</v>
      </c>
      <c r="B334">
        <f>1/(1+EXP(-($A$3+SUMPRODUCT($B$3:$H$3,data1!B329:H329))))</f>
        <v>0.40882316566603583</v>
      </c>
      <c r="C334">
        <f>(B334^data1!A329)*((1-B334)^(1-data1!A329))</f>
        <v>0.40882316566603583</v>
      </c>
      <c r="D334">
        <f t="shared" si="7"/>
        <v>-0.89447257421766524</v>
      </c>
      <c r="E334" s="10">
        <f>data1!$A329-Logit!$B334</f>
        <v>0.59117683433396417</v>
      </c>
      <c r="F334" s="10">
        <f>(data1!$A329-Logit!$B334)*data1!B329</f>
        <v>19.686188132288905</v>
      </c>
      <c r="G334" s="10">
        <f>(data1!$A329-Logit!$B334)*data1!C329</f>
        <v>7.0941220120075705</v>
      </c>
      <c r="H334" s="10">
        <f>(data1!$A329-Logit!$B334)*data1!D329</f>
        <v>1.1823536686679283</v>
      </c>
      <c r="I334" s="10">
        <f>(data1!$A329-Logit!$B334)*data1!E329</f>
        <v>2.3647073373358567</v>
      </c>
      <c r="J334" s="10">
        <f>(data1!$A329-Logit!$B334)*data1!F329</f>
        <v>21.873542870356676</v>
      </c>
      <c r="K334" s="10">
        <f>(data1!$A329-Logit!$B334)*data1!G329</f>
        <v>0</v>
      </c>
      <c r="L334" s="10">
        <f>(data1!$A329-Logit!$B334)*data1!H329</f>
        <v>1.1823536686679283</v>
      </c>
    </row>
    <row r="335" spans="1:12" x14ac:dyDescent="0.25">
      <c r="A335">
        <v>329</v>
      </c>
      <c r="B335">
        <f>1/(1+EXP(-($A$3+SUMPRODUCT($B$3:$H$3,data1!B330:H330))))</f>
        <v>0.77023545004580429</v>
      </c>
      <c r="C335">
        <f>(B335^data1!A330)*((1-B335)^(1-data1!A330))</f>
        <v>0.77023545004580429</v>
      </c>
      <c r="D335">
        <f t="shared" si="7"/>
        <v>-0.2610590315950983</v>
      </c>
      <c r="E335" s="10">
        <f>data1!$A330-Logit!$B335</f>
        <v>0.22976454995419571</v>
      </c>
      <c r="F335" s="10">
        <f>(data1!$A330-Logit!$B335)*data1!B330</f>
        <v>3.1753238790728564</v>
      </c>
      <c r="G335" s="10">
        <f>(data1!$A330-Logit!$B335)*data1!C330</f>
        <v>2.7571745994503485</v>
      </c>
      <c r="H335" s="10">
        <f>(data1!$A330-Logit!$B335)*data1!D330</f>
        <v>1.3785872997251742</v>
      </c>
      <c r="I335" s="10">
        <f>(data1!$A330-Logit!$B335)*data1!E330</f>
        <v>8.2715237983510459</v>
      </c>
      <c r="J335" s="10">
        <f>(data1!$A330-Logit!$B335)*data1!F330</f>
        <v>7.3524655985342626</v>
      </c>
      <c r="K335" s="10">
        <f>(data1!$A330-Logit!$B335)*data1!G330</f>
        <v>0</v>
      </c>
      <c r="L335" s="10">
        <f>(data1!$A330-Logit!$B335)*data1!H330</f>
        <v>0.45952909990839141</v>
      </c>
    </row>
    <row r="336" spans="1:12" x14ac:dyDescent="0.25">
      <c r="A336">
        <v>330</v>
      </c>
      <c r="B336">
        <f>1/(1+EXP(-($A$3+SUMPRODUCT($B$3:$H$3,data1!B331:H331))))</f>
        <v>0.90293654770628007</v>
      </c>
      <c r="C336">
        <f>(B336^data1!A331)*((1-B336)^(1-data1!A331))</f>
        <v>0.90293654770628007</v>
      </c>
      <c r="D336">
        <f t="shared" si="7"/>
        <v>-0.10210299635492731</v>
      </c>
      <c r="E336" s="10">
        <f>data1!$A331-Logit!$B336</f>
        <v>9.7063452293719932E-2</v>
      </c>
      <c r="F336" s="10">
        <f>(data1!$A331-Logit!$B336)*data1!B331</f>
        <v>2.2906982516939354</v>
      </c>
      <c r="G336" s="10">
        <f>(data1!$A331-Logit!$B336)*data1!C331</f>
        <v>1.6500786889932388</v>
      </c>
      <c r="H336" s="10">
        <f>(data1!$A331-Logit!$B336)*data1!D331</f>
        <v>0.87357107064347939</v>
      </c>
      <c r="I336" s="10">
        <f>(data1!$A331-Logit!$B336)*data1!E331</f>
        <v>7.8621396357913147</v>
      </c>
      <c r="J336" s="10">
        <f>(data1!$A331-Logit!$B336)*data1!F331</f>
        <v>3.4942842825739175</v>
      </c>
      <c r="K336" s="10">
        <f>(data1!$A331-Logit!$B336)*data1!G331</f>
        <v>0</v>
      </c>
      <c r="L336" s="10">
        <f>(data1!$A331-Logit!$B336)*data1!H331</f>
        <v>0.19412690458743986</v>
      </c>
    </row>
    <row r="337" spans="1:12" x14ac:dyDescent="0.25">
      <c r="A337">
        <v>331</v>
      </c>
      <c r="B337">
        <f>1/(1+EXP(-($A$3+SUMPRODUCT($B$3:$H$3,data1!B332:H332))))</f>
        <v>0.91115773180996051</v>
      </c>
      <c r="C337">
        <f>(B337^data1!A332)*((1-B337)^(1-data1!A332))</f>
        <v>0.91115773180996051</v>
      </c>
      <c r="D337">
        <f t="shared" si="7"/>
        <v>-9.3039255315390867E-2</v>
      </c>
      <c r="E337" s="10">
        <f>data1!$A332-Logit!$B337</f>
        <v>8.8842268190039486E-2</v>
      </c>
      <c r="F337" s="10">
        <f>(data1!$A332-Logit!$B337)*data1!B332</f>
        <v>1.1549555020583628</v>
      </c>
      <c r="G337" s="10">
        <f>(data1!$A332-Logit!$B337)*data1!C332</f>
        <v>1.0661072182804738</v>
      </c>
      <c r="H337" s="10">
        <f>(data1!$A332-Logit!$B337)*data1!D332</f>
        <v>1.4214762910406318</v>
      </c>
      <c r="I337" s="10">
        <f>(data1!$A332-Logit!$B337)*data1!E332</f>
        <v>22.743620656650108</v>
      </c>
      <c r="J337" s="10">
        <f>(data1!$A332-Logit!$B337)*data1!F332</f>
        <v>3.1094793866513819</v>
      </c>
      <c r="K337" s="10">
        <f>(data1!$A332-Logit!$B337)*data1!G332</f>
        <v>0</v>
      </c>
      <c r="L337" s="10">
        <f>(data1!$A332-Logit!$B337)*data1!H332</f>
        <v>0.17768453638007897</v>
      </c>
    </row>
    <row r="338" spans="1:12" x14ac:dyDescent="0.25">
      <c r="A338">
        <v>332</v>
      </c>
      <c r="B338">
        <f>1/(1+EXP(-($A$3+SUMPRODUCT($B$3:$H$3,data1!B333:H333))))</f>
        <v>0.94179830210938043</v>
      </c>
      <c r="C338">
        <f>(B338^data1!A333)*((1-B338)^(1-data1!A333))</f>
        <v>0.94179830210938043</v>
      </c>
      <c r="D338">
        <f t="shared" si="7"/>
        <v>-5.9964143988726668E-2</v>
      </c>
      <c r="E338" s="10">
        <f>data1!$A333-Logit!$B338</f>
        <v>5.8201697890619575E-2</v>
      </c>
      <c r="F338" s="10">
        <f>(data1!$A333-Logit!$B338)*data1!B333</f>
        <v>1.2076817898915613</v>
      </c>
      <c r="G338" s="10">
        <f>(data1!$A333-Logit!$B338)*data1!C333</f>
        <v>0.98942886414053277</v>
      </c>
      <c r="H338" s="10">
        <f>(data1!$A333-Logit!$B338)*data1!D333</f>
        <v>1.2804373535936306</v>
      </c>
      <c r="I338" s="10">
        <f>(data1!$A333-Logit!$B338)*data1!E333</f>
        <v>28.169621779059874</v>
      </c>
      <c r="J338" s="10">
        <f>(data1!$A333-Logit!$B338)*data1!F333</f>
        <v>2.6190764050778808</v>
      </c>
      <c r="K338" s="10">
        <f>(data1!$A333-Logit!$B338)*data1!G333</f>
        <v>0</v>
      </c>
      <c r="L338" s="10">
        <f>(data1!$A333-Logit!$B338)*data1!H333</f>
        <v>0</v>
      </c>
    </row>
    <row r="339" spans="1:12" x14ac:dyDescent="0.25">
      <c r="A339">
        <v>333</v>
      </c>
      <c r="B339">
        <f>1/(1+EXP(-($A$3+SUMPRODUCT($B$3:$H$3,data1!B334:H334))))</f>
        <v>0.77488072586864787</v>
      </c>
      <c r="C339">
        <f>(B339^data1!A334)*((1-B339)^(1-data1!A334))</f>
        <v>0.77488072586864787</v>
      </c>
      <c r="D339">
        <f t="shared" si="7"/>
        <v>-0.25504616357790477</v>
      </c>
      <c r="E339" s="10">
        <f>data1!$A334-Logit!$B339</f>
        <v>0.22511927413135213</v>
      </c>
      <c r="F339" s="10">
        <f>(data1!$A334-Logit!$B339)*data1!B334</f>
        <v>1.4182514699656117</v>
      </c>
      <c r="G339" s="10">
        <f>(data1!$A334-Logit!$B339)*data1!C334</f>
        <v>2.7014312895762256</v>
      </c>
      <c r="H339" s="10">
        <f>(data1!$A334-Logit!$B339)*data1!D334</f>
        <v>5.8531011274151554</v>
      </c>
      <c r="I339" s="10">
        <f>(data1!$A334-Logit!$B339)*data1!E334</f>
        <v>152.18062931279405</v>
      </c>
      <c r="J339" s="10">
        <f>(data1!$A334-Logit!$B339)*data1!F334</f>
        <v>12.606679351355719</v>
      </c>
      <c r="K339" s="10">
        <f>(data1!$A334-Logit!$B339)*data1!G334</f>
        <v>0</v>
      </c>
      <c r="L339" s="10">
        <f>(data1!$A334-Logit!$B339)*data1!H334</f>
        <v>0</v>
      </c>
    </row>
    <row r="340" spans="1:12" x14ac:dyDescent="0.25">
      <c r="A340">
        <v>334</v>
      </c>
      <c r="B340">
        <f>1/(1+EXP(-($A$3+SUMPRODUCT($B$3:$H$3,data1!B335:H335))))</f>
        <v>0.72173269053522848</v>
      </c>
      <c r="C340">
        <f>(B340^data1!A335)*((1-B340)^(1-data1!A335))</f>
        <v>0.72173269053522848</v>
      </c>
      <c r="D340">
        <f t="shared" si="7"/>
        <v>-0.32610044335885441</v>
      </c>
      <c r="E340" s="10">
        <f>data1!$A335-Logit!$B340</f>
        <v>0.27826730946477152</v>
      </c>
      <c r="F340" s="10">
        <f>(data1!$A335-Logit!$B340)*data1!B335</f>
        <v>2.1674031182401512</v>
      </c>
      <c r="G340" s="10">
        <f>(data1!$A335-Logit!$B340)*data1!C335</f>
        <v>2.7826730946477154</v>
      </c>
      <c r="H340" s="10">
        <f>(data1!$A335-Logit!$B340)*data1!D335</f>
        <v>3.0609404041124866</v>
      </c>
      <c r="I340" s="10">
        <f>(data1!$A335-Logit!$B340)*data1!E335</f>
        <v>33.670344445237355</v>
      </c>
      <c r="J340" s="10">
        <f>(data1!$A335-Logit!$B340)*data1!F335</f>
        <v>11.130692378590862</v>
      </c>
      <c r="K340" s="10">
        <f>(data1!$A335-Logit!$B340)*data1!G335</f>
        <v>0</v>
      </c>
      <c r="L340" s="10">
        <f>(data1!$A335-Logit!$B340)*data1!H335</f>
        <v>0.55653461892954303</v>
      </c>
    </row>
    <row r="341" spans="1:12" x14ac:dyDescent="0.25">
      <c r="A341">
        <v>335</v>
      </c>
      <c r="B341">
        <f>1/(1+EXP(-($A$3+SUMPRODUCT($B$3:$H$3,data1!B336:H336))))</f>
        <v>0.366950640338505</v>
      </c>
      <c r="C341">
        <f>(B341^data1!A336)*((1-B341)^(1-data1!A336))</f>
        <v>0.366950640338505</v>
      </c>
      <c r="D341">
        <f t="shared" si="7"/>
        <v>-1.0025279349632787</v>
      </c>
      <c r="E341" s="10">
        <f>data1!$A336-Logit!$B341</f>
        <v>0.633049359661495</v>
      </c>
      <c r="F341" s="10">
        <f>(data1!$A336-Logit!$B341)*data1!B336</f>
        <v>6.6280523210607134</v>
      </c>
      <c r="G341" s="10">
        <f>(data1!$A336-Logit!$B341)*data1!C336</f>
        <v>7.59659231593794</v>
      </c>
      <c r="H341" s="10">
        <f>(data1!$A336-Logit!$B341)*data1!D336</f>
        <v>6.963542956276445</v>
      </c>
      <c r="I341" s="10">
        <f>(data1!$A336-Logit!$B341)*data1!E336</f>
        <v>76.598972519040899</v>
      </c>
      <c r="J341" s="10">
        <f>(data1!$A336-Logit!$B341)*data1!F336</f>
        <v>28.487221184767275</v>
      </c>
      <c r="K341" s="10">
        <f>(data1!$A336-Logit!$B341)*data1!G336</f>
        <v>0.633049359661495</v>
      </c>
      <c r="L341" s="10">
        <f>(data1!$A336-Logit!$B341)*data1!H336</f>
        <v>1.26609871932299</v>
      </c>
    </row>
    <row r="342" spans="1:12" x14ac:dyDescent="0.25">
      <c r="A342">
        <v>336</v>
      </c>
      <c r="B342">
        <f>1/(1+EXP(-($A$3+SUMPRODUCT($B$3:$H$3,data1!B337:H337))))</f>
        <v>0.9245046020111739</v>
      </c>
      <c r="C342">
        <f>(B342^data1!A337)*((1-B342)^(1-data1!A337))</f>
        <v>0.9245046020111739</v>
      </c>
      <c r="D342">
        <f t="shared" si="7"/>
        <v>-7.8497250329408672E-2</v>
      </c>
      <c r="E342" s="10">
        <f>data1!$A337-Logit!$B342</f>
        <v>7.5495397988826096E-2</v>
      </c>
      <c r="F342" s="10">
        <f>(data1!$A337-Logit!$B342)*data1!B337</f>
        <v>0.90594477586591315</v>
      </c>
      <c r="G342" s="10">
        <f>(data1!$A337-Logit!$B342)*data1!C337</f>
        <v>0.90594477586591315</v>
      </c>
      <c r="H342" s="10">
        <f>(data1!$A337-Logit!$B342)*data1!D337</f>
        <v>1.1324309698323916</v>
      </c>
      <c r="I342" s="10">
        <f>(data1!$A337-Logit!$B342)*data1!E337</f>
        <v>16.986464547485873</v>
      </c>
      <c r="J342" s="10">
        <f>(data1!$A337-Logit!$B342)*data1!F337</f>
        <v>2.4158527356424351</v>
      </c>
      <c r="K342" s="10">
        <f>(data1!$A337-Logit!$B342)*data1!G337</f>
        <v>0</v>
      </c>
      <c r="L342" s="10">
        <f>(data1!$A337-Logit!$B342)*data1!H337</f>
        <v>0.15099079597765219</v>
      </c>
    </row>
    <row r="343" spans="1:12" x14ac:dyDescent="0.25">
      <c r="A343">
        <v>337</v>
      </c>
      <c r="B343">
        <f>1/(1+EXP(-($A$3+SUMPRODUCT($B$3:$H$3,data1!B338:H338))))</f>
        <v>0.7107896835439379</v>
      </c>
      <c r="C343">
        <f>(B343^data1!A338)*((1-B343)^(1-data1!A338))</f>
        <v>0.7107896835439379</v>
      </c>
      <c r="D343">
        <f t="shared" si="7"/>
        <v>-0.34137869667312171</v>
      </c>
      <c r="E343" s="10">
        <f>data1!$A338-Logit!$B343</f>
        <v>0.2892103164560621</v>
      </c>
      <c r="F343" s="10">
        <f>(data1!$A338-Logit!$B343)*data1!B338</f>
        <v>4.9107667695382879</v>
      </c>
      <c r="G343" s="10">
        <f>(data1!$A338-Logit!$B343)*data1!C338</f>
        <v>3.4705237974727452</v>
      </c>
      <c r="H343" s="10">
        <f>(data1!$A338-Logit!$B343)*data1!D338</f>
        <v>3.7597341139288072</v>
      </c>
      <c r="I343" s="10">
        <f>(data1!$A338-Logit!$B343)*data1!E338</f>
        <v>48.876543481074492</v>
      </c>
      <c r="J343" s="10">
        <f>(data1!$A338-Logit!$B343)*data1!F338</f>
        <v>13.014464240522795</v>
      </c>
      <c r="K343" s="10">
        <f>(data1!$A338-Logit!$B343)*data1!G338</f>
        <v>0</v>
      </c>
      <c r="L343" s="10">
        <f>(data1!$A338-Logit!$B343)*data1!H338</f>
        <v>0</v>
      </c>
    </row>
    <row r="344" spans="1:12" x14ac:dyDescent="0.25">
      <c r="A344">
        <v>338</v>
      </c>
      <c r="B344">
        <f>1/(1+EXP(-($A$3+SUMPRODUCT($B$3:$H$3,data1!B339:H339))))</f>
        <v>0.60308604583372094</v>
      </c>
      <c r="C344">
        <f>(B344^data1!A339)*((1-B344)^(1-data1!A339))</f>
        <v>0.60308604583372094</v>
      </c>
      <c r="D344">
        <f t="shared" si="7"/>
        <v>-0.50569539619343196</v>
      </c>
      <c r="E344" s="10">
        <f>data1!$A339-Logit!$B344</f>
        <v>0.39691395416627906</v>
      </c>
      <c r="F344" s="10">
        <f>(data1!$A339-Logit!$B344)*data1!B339</f>
        <v>7.1047596281657475</v>
      </c>
      <c r="G344" s="10">
        <f>(data1!$A339-Logit!$B344)*data1!C339</f>
        <v>4.7629674499953492</v>
      </c>
      <c r="H344" s="10">
        <f>(data1!$A339-Logit!$B344)*data1!D339</f>
        <v>2.3814837249976746</v>
      </c>
      <c r="I344" s="10">
        <f>(data1!$A339-Logit!$B344)*data1!E339</f>
        <v>14.288902349986046</v>
      </c>
      <c r="J344" s="10">
        <f>(data1!$A339-Logit!$B344)*data1!F339</f>
        <v>15.876558166651161</v>
      </c>
      <c r="K344" s="10">
        <f>(data1!$A339-Logit!$B344)*data1!G339</f>
        <v>0</v>
      </c>
      <c r="L344" s="10">
        <f>(data1!$A339-Logit!$B344)*data1!H339</f>
        <v>0.79382790833255812</v>
      </c>
    </row>
    <row r="345" spans="1:12" x14ac:dyDescent="0.25">
      <c r="A345">
        <v>339</v>
      </c>
      <c r="B345">
        <f>1/(1+EXP(-($A$3+SUMPRODUCT($B$3:$H$3,data1!B340:H340))))</f>
        <v>0.91041763491835992</v>
      </c>
      <c r="C345">
        <f>(B345^data1!A340)*((1-B345)^(1-data1!A340))</f>
        <v>0.91041763491835992</v>
      </c>
      <c r="D345">
        <f t="shared" si="7"/>
        <v>-9.3851845281024679E-2</v>
      </c>
      <c r="E345" s="10">
        <f>data1!$A340-Logit!$B345</f>
        <v>8.9582365081640081E-2</v>
      </c>
      <c r="F345" s="10">
        <f>(data1!$A340-Logit!$B345)*data1!B340</f>
        <v>1.3921043114129352</v>
      </c>
      <c r="G345" s="10">
        <f>(data1!$A340-Logit!$B345)*data1!C340</f>
        <v>1.074988380979681</v>
      </c>
      <c r="H345" s="10">
        <f>(data1!$A340-Logit!$B345)*data1!D340</f>
        <v>1.7916473016328016</v>
      </c>
      <c r="I345" s="10">
        <f>(data1!$A340-Logit!$B345)*data1!E340</f>
        <v>35.832946032656032</v>
      </c>
      <c r="J345" s="10">
        <f>(data1!$A340-Logit!$B345)*data1!F340</f>
        <v>3.4041298731023231</v>
      </c>
      <c r="K345" s="10">
        <f>(data1!$A340-Logit!$B345)*data1!G340</f>
        <v>0</v>
      </c>
      <c r="L345" s="10">
        <f>(data1!$A340-Logit!$B345)*data1!H340</f>
        <v>8.9582365081640081E-2</v>
      </c>
    </row>
    <row r="346" spans="1:12" x14ac:dyDescent="0.25">
      <c r="A346">
        <v>340</v>
      </c>
      <c r="B346">
        <f>1/(1+EXP(-($A$3+SUMPRODUCT($B$3:$H$3,data1!B341:H341))))</f>
        <v>0.79963154026601579</v>
      </c>
      <c r="C346">
        <f>(B346^data1!A341)*((1-B346)^(1-data1!A341))</f>
        <v>0.79963154026601579</v>
      </c>
      <c r="D346">
        <f t="shared" si="7"/>
        <v>-0.22360423207878052</v>
      </c>
      <c r="E346" s="10">
        <f>data1!$A341-Logit!$B346</f>
        <v>0.20036845973398421</v>
      </c>
      <c r="F346" s="10">
        <f>(data1!$A341-Logit!$B346)*data1!B341</f>
        <v>1.9804389545570211</v>
      </c>
      <c r="G346" s="10">
        <f>(data1!$A341-Logit!$B346)*data1!C341</f>
        <v>2.4044215168078105</v>
      </c>
      <c r="H346" s="10">
        <f>(data1!$A341-Logit!$B346)*data1!D341</f>
        <v>3.4062638154777316</v>
      </c>
      <c r="I346" s="10">
        <f>(data1!$A341-Logit!$B346)*data1!E341</f>
        <v>57.906484863121435</v>
      </c>
      <c r="J346" s="10">
        <f>(data1!$A341-Logit!$B346)*data1!F341</f>
        <v>9.8180545269652253</v>
      </c>
      <c r="K346" s="10">
        <f>(data1!$A341-Logit!$B346)*data1!G341</f>
        <v>0</v>
      </c>
      <c r="L346" s="10">
        <f>(data1!$A341-Logit!$B346)*data1!H341</f>
        <v>0.80147383893593682</v>
      </c>
    </row>
    <row r="347" spans="1:12" x14ac:dyDescent="0.25">
      <c r="A347">
        <v>341</v>
      </c>
      <c r="B347">
        <f>1/(1+EXP(-($A$3+SUMPRODUCT($B$3:$H$3,data1!B342:H342))))</f>
        <v>0.67299224879377229</v>
      </c>
      <c r="C347">
        <f>(B347^data1!A342)*((1-B347)^(1-data1!A342))</f>
        <v>0.67299224879377229</v>
      </c>
      <c r="D347">
        <f t="shared" si="7"/>
        <v>-0.39602146679783257</v>
      </c>
      <c r="E347" s="10">
        <f>data1!$A342-Logit!$B347</f>
        <v>0.32700775120622771</v>
      </c>
      <c r="F347" s="10">
        <f>(data1!$A342-Logit!$B347)*data1!B342</f>
        <v>9.3524055925792116</v>
      </c>
      <c r="G347" s="10">
        <f>(data1!$A342-Logit!$B347)*data1!C342</f>
        <v>5.2321240192996434</v>
      </c>
      <c r="H347" s="10">
        <f>(data1!$A342-Logit!$B347)*data1!D342</f>
        <v>2.6160620096498217</v>
      </c>
      <c r="I347" s="10">
        <f>(data1!$A342-Logit!$B347)*data1!E342</f>
        <v>20.928496077198574</v>
      </c>
      <c r="J347" s="10">
        <f>(data1!$A342-Logit!$B347)*data1!F342</f>
        <v>15.369364306692702</v>
      </c>
      <c r="K347" s="10">
        <f>(data1!$A342-Logit!$B347)*data1!G342</f>
        <v>0</v>
      </c>
      <c r="L347" s="10">
        <f>(data1!$A342-Logit!$B347)*data1!H342</f>
        <v>0.32700775120622771</v>
      </c>
    </row>
    <row r="348" spans="1:12" x14ac:dyDescent="0.25">
      <c r="A348">
        <v>342</v>
      </c>
      <c r="B348">
        <f>1/(1+EXP(-($A$3+SUMPRODUCT($B$3:$H$3,data1!B343:H343))))</f>
        <v>0.62003269941203398</v>
      </c>
      <c r="C348">
        <f>(B348^data1!A343)*((1-B348)^(1-data1!A343))</f>
        <v>0.62003269941203398</v>
      </c>
      <c r="D348">
        <f t="shared" si="7"/>
        <v>-0.47798306134660518</v>
      </c>
      <c r="E348" s="10">
        <f>data1!$A343-Logit!$B348</f>
        <v>0.37996730058796602</v>
      </c>
      <c r="F348" s="10">
        <f>(data1!$A343-Logit!$B348)*data1!B343</f>
        <v>6.7102268187857357</v>
      </c>
      <c r="G348" s="10">
        <f>(data1!$A343-Logit!$B348)*data1!C343</f>
        <v>4.939574907643558</v>
      </c>
      <c r="H348" s="10">
        <f>(data1!$A343-Logit!$B348)*data1!D343</f>
        <v>4.939574907643558</v>
      </c>
      <c r="I348" s="10">
        <f>(data1!$A343-Logit!$B348)*data1!E343</f>
        <v>64.21447379936626</v>
      </c>
      <c r="J348" s="10">
        <f>(data1!$A343-Logit!$B348)*data1!F343</f>
        <v>19.758299630574232</v>
      </c>
      <c r="K348" s="10">
        <f>(data1!$A343-Logit!$B348)*data1!G343</f>
        <v>0</v>
      </c>
      <c r="L348" s="10">
        <f>(data1!$A343-Logit!$B348)*data1!H343</f>
        <v>0</v>
      </c>
    </row>
    <row r="349" spans="1:12" x14ac:dyDescent="0.25">
      <c r="A349">
        <v>343</v>
      </c>
      <c r="B349">
        <f>1/(1+EXP(-($A$3+SUMPRODUCT($B$3:$H$3,data1!B344:H344))))</f>
        <v>0.89947169334569266</v>
      </c>
      <c r="C349">
        <f>(B349^data1!A344)*((1-B349)^(1-data1!A344))</f>
        <v>0.89947169334569266</v>
      </c>
      <c r="D349">
        <f t="shared" si="7"/>
        <v>-0.10594769540779415</v>
      </c>
      <c r="E349" s="10">
        <f>data1!$A344-Logit!$B349</f>
        <v>0.10052830665430734</v>
      </c>
      <c r="F349" s="10">
        <f>(data1!$A344-Logit!$B349)*data1!B344</f>
        <v>2.6137277280832771</v>
      </c>
      <c r="G349" s="10">
        <f>(data1!$A344-Logit!$B349)*data1!C344</f>
        <v>1.3068679865059956</v>
      </c>
      <c r="H349" s="10">
        <f>(data1!$A344-Logit!$B349)*data1!D344</f>
        <v>1.50792459981461</v>
      </c>
      <c r="I349" s="10">
        <f>(data1!$A344-Logit!$B349)*data1!E344</f>
        <v>22.618868997219153</v>
      </c>
      <c r="J349" s="10">
        <f>(data1!$A344-Logit!$B349)*data1!F344</f>
        <v>3.4179624262464499</v>
      </c>
      <c r="K349" s="10">
        <f>(data1!$A344-Logit!$B349)*data1!G344</f>
        <v>0</v>
      </c>
      <c r="L349" s="10">
        <f>(data1!$A344-Logit!$B349)*data1!H344</f>
        <v>0.10052830665430734</v>
      </c>
    </row>
    <row r="350" spans="1:12" x14ac:dyDescent="0.25">
      <c r="A350">
        <v>344</v>
      </c>
      <c r="B350">
        <f>1/(1+EXP(-($A$3+SUMPRODUCT($B$3:$H$3,data1!B345:H345))))</f>
        <v>0.78588085659361206</v>
      </c>
      <c r="C350">
        <f>(B350^data1!A345)*((1-B350)^(1-data1!A345))</f>
        <v>0.78588085659361206</v>
      </c>
      <c r="D350">
        <f t="shared" si="7"/>
        <v>-0.24095007998460355</v>
      </c>
      <c r="E350" s="10">
        <f>data1!$A345-Logit!$B350</f>
        <v>0.21411914340638794</v>
      </c>
      <c r="F350" s="10">
        <f>(data1!$A345-Logit!$B350)*data1!B345</f>
        <v>2.912450681254549</v>
      </c>
      <c r="G350" s="10">
        <f>(data1!$A345-Logit!$B350)*data1!C345</f>
        <v>2.5694297208766552</v>
      </c>
      <c r="H350" s="10">
        <f>(data1!$A345-Logit!$B350)*data1!D345</f>
        <v>2.9976680076894313</v>
      </c>
      <c r="I350" s="10">
        <f>(data1!$A345-Logit!$B350)*data1!E345</f>
        <v>41.967352107652033</v>
      </c>
      <c r="J350" s="10">
        <f>(data1!$A345-Logit!$B350)*data1!F345</f>
        <v>9.4212423098810696</v>
      </c>
      <c r="K350" s="10">
        <f>(data1!$A345-Logit!$B350)*data1!G345</f>
        <v>0</v>
      </c>
      <c r="L350" s="10">
        <f>(data1!$A345-Logit!$B350)*data1!H345</f>
        <v>0.42823828681277587</v>
      </c>
    </row>
    <row r="351" spans="1:12" x14ac:dyDescent="0.25">
      <c r="A351">
        <v>345</v>
      </c>
      <c r="B351">
        <f>1/(1+EXP(-($A$3+SUMPRODUCT($B$3:$H$3,data1!B346:H346))))</f>
        <v>0.94796214067169282</v>
      </c>
      <c r="C351">
        <f>(B351^data1!A346)*((1-B351)^(1-data1!A346))</f>
        <v>0.94796214067169282</v>
      </c>
      <c r="D351">
        <f t="shared" si="7"/>
        <v>-5.3440713524902567E-2</v>
      </c>
      <c r="E351" s="10">
        <f>data1!$A346-Logit!$B351</f>
        <v>5.2037859328307179E-2</v>
      </c>
      <c r="F351" s="10">
        <f>(data1!$A346-Logit!$B351)*data1!B346</f>
        <v>0.82219818731268934</v>
      </c>
      <c r="G351" s="10">
        <f>(data1!$A346-Logit!$B351)*data1!C346</f>
        <v>0.83260574925291486</v>
      </c>
      <c r="H351" s="10">
        <f>(data1!$A346-Logit!$B351)*data1!D346</f>
        <v>0.7285300305963005</v>
      </c>
      <c r="I351" s="10">
        <f>(data1!$A346-Logit!$B351)*data1!E346</f>
        <v>10.199420428348207</v>
      </c>
      <c r="J351" s="10">
        <f>(data1!$A346-Logit!$B351)*data1!F346</f>
        <v>1.8733629358190584</v>
      </c>
      <c r="K351" s="10">
        <f>(data1!$A346-Logit!$B351)*data1!G346</f>
        <v>0</v>
      </c>
      <c r="L351" s="10">
        <f>(data1!$A346-Logit!$B351)*data1!H346</f>
        <v>0.15611357798492154</v>
      </c>
    </row>
    <row r="352" spans="1:12" x14ac:dyDescent="0.25">
      <c r="A352">
        <v>346</v>
      </c>
      <c r="B352">
        <f>1/(1+EXP(-($A$3+SUMPRODUCT($B$3:$H$3,data1!B347:H347))))</f>
        <v>0.50712366823398447</v>
      </c>
      <c r="C352">
        <f>(B352^data1!A347)*((1-B352)^(1-data1!A347))</f>
        <v>0.50712366823398447</v>
      </c>
      <c r="D352">
        <f t="shared" si="7"/>
        <v>-0.6790003835689381</v>
      </c>
      <c r="E352" s="10">
        <f>data1!$A347-Logit!$B352</f>
        <v>0.49287633176601553</v>
      </c>
      <c r="F352" s="10">
        <f>(data1!$A347-Logit!$B352)*data1!B347</f>
        <v>20.25721460333963</v>
      </c>
      <c r="G352" s="10">
        <f>(data1!$A347-Logit!$B352)*data1!C347</f>
        <v>8.3788976400222648</v>
      </c>
      <c r="H352" s="10">
        <f>(data1!$A347-Logit!$B352)*data1!D347</f>
        <v>2.9572579905960934</v>
      </c>
      <c r="I352" s="10">
        <f>(data1!$A347-Logit!$B352)*data1!E347</f>
        <v>17.743547943576559</v>
      </c>
      <c r="J352" s="10">
        <f>(data1!$A347-Logit!$B352)*data1!F347</f>
        <v>24.643816588300776</v>
      </c>
      <c r="K352" s="10">
        <f>(data1!$A347-Logit!$B352)*data1!G347</f>
        <v>0</v>
      </c>
      <c r="L352" s="10">
        <f>(data1!$A347-Logit!$B352)*data1!H347</f>
        <v>0</v>
      </c>
    </row>
    <row r="353" spans="1:12" x14ac:dyDescent="0.25">
      <c r="A353">
        <v>347</v>
      </c>
      <c r="B353">
        <f>1/(1+EXP(-($A$3+SUMPRODUCT($B$3:$H$3,data1!B348:H348))))</f>
        <v>0.88210528738771732</v>
      </c>
      <c r="C353">
        <f>(B353^data1!A348)*((1-B353)^(1-data1!A348))</f>
        <v>0.88210528738771732</v>
      </c>
      <c r="D353">
        <f t="shared" si="7"/>
        <v>-0.12544385664432789</v>
      </c>
      <c r="E353" s="10">
        <f>data1!$A348-Logit!$B353</f>
        <v>0.11789471261228268</v>
      </c>
      <c r="F353" s="10">
        <f>(data1!$A348-Logit!$B353)*data1!B348</f>
        <v>1.2703204304830988</v>
      </c>
      <c r="G353" s="10">
        <f>(data1!$A348-Logit!$B353)*data1!C348</f>
        <v>1.4147365513473922</v>
      </c>
      <c r="H353" s="10">
        <f>(data1!$A348-Logit!$B353)*data1!D348</f>
        <v>2.8294731026947844</v>
      </c>
      <c r="I353" s="10">
        <f>(data1!$A348-Logit!$B353)*data1!E348</f>
        <v>67.907354464674825</v>
      </c>
      <c r="J353" s="10">
        <f>(data1!$A348-Logit!$B353)*data1!F348</f>
        <v>5.3052620675527207</v>
      </c>
      <c r="K353" s="10">
        <f>(data1!$A348-Logit!$B353)*data1!G348</f>
        <v>0</v>
      </c>
      <c r="L353" s="10">
        <f>(data1!$A348-Logit!$B353)*data1!H348</f>
        <v>0</v>
      </c>
    </row>
    <row r="354" spans="1:12" x14ac:dyDescent="0.25">
      <c r="A354">
        <v>348</v>
      </c>
      <c r="B354">
        <f>1/(1+EXP(-($A$3+SUMPRODUCT($B$3:$H$3,data1!B349:H349))))</f>
        <v>0.78920649412411614</v>
      </c>
      <c r="C354">
        <f>(B354^data1!A349)*((1-B354)^(1-data1!A349))</f>
        <v>0.78920649412411614</v>
      </c>
      <c r="D354">
        <f t="shared" si="7"/>
        <v>-0.23672727612435462</v>
      </c>
      <c r="E354" s="10">
        <f>data1!$A349-Logit!$B354</f>
        <v>0.21079350587588386</v>
      </c>
      <c r="F354" s="10">
        <f>(data1!$A349-Logit!$B354)*data1!B349</f>
        <v>1.8971514032722323</v>
      </c>
      <c r="G354" s="10">
        <f>(data1!$A349-Logit!$B354)*data1!C349</f>
        <v>2.951109082262374</v>
      </c>
      <c r="H354" s="10">
        <f>(data1!$A349-Logit!$B354)*data1!D349</f>
        <v>2.1079350587588386</v>
      </c>
      <c r="I354" s="10">
        <f>(data1!$A349-Logit!$B354)*data1!E349</f>
        <v>21.079350587588387</v>
      </c>
      <c r="J354" s="10">
        <f>(data1!$A349-Logit!$B354)*data1!F349</f>
        <v>9.2749142585388888</v>
      </c>
      <c r="K354" s="10">
        <f>(data1!$A349-Logit!$B354)*data1!G349</f>
        <v>0</v>
      </c>
      <c r="L354" s="10">
        <f>(data1!$A349-Logit!$B354)*data1!H349</f>
        <v>0.42158701175176772</v>
      </c>
    </row>
    <row r="355" spans="1:12" x14ac:dyDescent="0.25">
      <c r="A355">
        <v>349</v>
      </c>
      <c r="B355">
        <f>1/(1+EXP(-($A$3+SUMPRODUCT($B$3:$H$3,data1!B350:H350))))</f>
        <v>0.12571673834976579</v>
      </c>
      <c r="C355">
        <f>(B355^data1!A350)*((1-B355)^(1-data1!A350))</f>
        <v>0.12571673834976579</v>
      </c>
      <c r="D355">
        <f t="shared" si="7"/>
        <v>-2.0737240111550981</v>
      </c>
      <c r="E355" s="10">
        <f>data1!$A350-Logit!$B355</f>
        <v>0.87428326165023418</v>
      </c>
      <c r="F355" s="10">
        <f>(data1!$A350-Logit!$B355)*data1!B350</f>
        <v>21.33163244506067</v>
      </c>
      <c r="G355" s="10">
        <f>(data1!$A350-Logit!$B355)*data1!C350</f>
        <v>10.491399139802811</v>
      </c>
      <c r="H355" s="10">
        <f>(data1!$A350-Logit!$B355)*data1!D350</f>
        <v>1.7485665233004684</v>
      </c>
      <c r="I355" s="10">
        <f>(data1!$A350-Logit!$B355)*data1!E350</f>
        <v>3.4971330466009367</v>
      </c>
      <c r="J355" s="10">
        <f>(data1!$A350-Logit!$B355)*data1!F350</f>
        <v>49.834145914063349</v>
      </c>
      <c r="K355" s="10">
        <f>(data1!$A350-Logit!$B355)*data1!G350</f>
        <v>0</v>
      </c>
      <c r="L355" s="10">
        <f>(data1!$A350-Logit!$B355)*data1!H350</f>
        <v>1.7485665233004684</v>
      </c>
    </row>
    <row r="356" spans="1:12" x14ac:dyDescent="0.25">
      <c r="A356">
        <v>350</v>
      </c>
      <c r="B356">
        <f>1/(1+EXP(-($A$3+SUMPRODUCT($B$3:$H$3,data1!B351:H351))))</f>
        <v>0.87053247936537503</v>
      </c>
      <c r="C356">
        <f>(B356^data1!A351)*((1-B356)^(1-data1!A351))</f>
        <v>0.87053247936537503</v>
      </c>
      <c r="D356">
        <f t="shared" si="7"/>
        <v>-0.13865020930925381</v>
      </c>
      <c r="E356" s="10">
        <f>data1!$A351-Logit!$B356</f>
        <v>0.12946752063462497</v>
      </c>
      <c r="F356" s="10">
        <f>(data1!$A351-Logit!$B356)*data1!B351</f>
        <v>4.8291502740011563</v>
      </c>
      <c r="G356" s="10">
        <f>(data1!$A351-Logit!$B356)*data1!C351</f>
        <v>2.2009478507886246</v>
      </c>
      <c r="H356" s="10">
        <f>(data1!$A351-Logit!$B356)*data1!D351</f>
        <v>1.1652076857116247</v>
      </c>
      <c r="I356" s="10">
        <f>(data1!$A351-Logit!$B356)*data1!E351</f>
        <v>10.486869171404622</v>
      </c>
      <c r="J356" s="10">
        <f>(data1!$A351-Logit!$B356)*data1!F351</f>
        <v>4.5313632222118736</v>
      </c>
      <c r="K356" s="10">
        <f>(data1!$A351-Logit!$B356)*data1!G351</f>
        <v>0</v>
      </c>
      <c r="L356" s="10">
        <f>(data1!$A351-Logit!$B356)*data1!H351</f>
        <v>0</v>
      </c>
    </row>
    <row r="357" spans="1:12" x14ac:dyDescent="0.25">
      <c r="A357">
        <v>351</v>
      </c>
      <c r="B357">
        <f>1/(1+EXP(-($A$3+SUMPRODUCT($B$3:$H$3,data1!B352:H352))))</f>
        <v>0.81745562288040396</v>
      </c>
      <c r="C357">
        <f>(B357^data1!A352)*((1-B357)^(1-data1!A352))</f>
        <v>0.81745562288040396</v>
      </c>
      <c r="D357">
        <f t="shared" si="7"/>
        <v>-0.20155866162249866</v>
      </c>
      <c r="E357" s="10">
        <f>data1!$A352-Logit!$B357</f>
        <v>0.18254437711959604</v>
      </c>
      <c r="F357" s="10">
        <f>(data1!$A352-Logit!$B357)*data1!B352</f>
        <v>5.1112331586029471</v>
      </c>
      <c r="G357" s="10">
        <f>(data1!$A352-Logit!$B357)*data1!C352</f>
        <v>2.1905325254351524</v>
      </c>
      <c r="H357" s="10">
        <f>(data1!$A352-Logit!$B357)*data1!D352</f>
        <v>4.1985206737507088</v>
      </c>
      <c r="I357" s="10">
        <f>(data1!$A352-Logit!$B357)*data1!E352</f>
        <v>96.565975496266304</v>
      </c>
      <c r="J357" s="10">
        <f>(data1!$A352-Logit!$B357)*data1!F352</f>
        <v>8.3970413475014176</v>
      </c>
      <c r="K357" s="10">
        <f>(data1!$A352-Logit!$B357)*data1!G352</f>
        <v>0</v>
      </c>
      <c r="L357" s="10">
        <f>(data1!$A352-Logit!$B357)*data1!H352</f>
        <v>0</v>
      </c>
    </row>
    <row r="358" spans="1:12" x14ac:dyDescent="0.25">
      <c r="A358">
        <v>352</v>
      </c>
      <c r="B358">
        <f>1/(1+EXP(-($A$3+SUMPRODUCT($B$3:$H$3,data1!B353:H353))))</f>
        <v>0.44480556706851604</v>
      </c>
      <c r="C358">
        <f>(B358^data1!A353)*((1-B358)^(1-data1!A353))</f>
        <v>0.44480556706851604</v>
      </c>
      <c r="D358">
        <f t="shared" si="7"/>
        <v>-0.81011802023263957</v>
      </c>
      <c r="E358" s="10">
        <f>data1!$A353-Logit!$B358</f>
        <v>0.55519443293148396</v>
      </c>
      <c r="F358" s="10">
        <f>(data1!$A353-Logit!$B358)*data1!B353</f>
        <v>7.6061652136904181</v>
      </c>
      <c r="G358" s="10">
        <f>(data1!$A353-Logit!$B358)*data1!C353</f>
        <v>7.7727220610407759</v>
      </c>
      <c r="H358" s="10">
        <f>(data1!$A353-Logit!$B358)*data1!D353</f>
        <v>6.6623331951778075</v>
      </c>
      <c r="I358" s="10">
        <f>(data1!$A353-Logit!$B358)*data1!E353</f>
        <v>79.947998342133687</v>
      </c>
      <c r="J358" s="10">
        <f>(data1!$A353-Logit!$B358)*data1!F353</f>
        <v>16.655832987944517</v>
      </c>
      <c r="K358" s="10">
        <f>(data1!$A353-Logit!$B358)*data1!G353</f>
        <v>1.1103888658629679</v>
      </c>
      <c r="L358" s="10">
        <f>(data1!$A353-Logit!$B358)*data1!H353</f>
        <v>0.55519443293148396</v>
      </c>
    </row>
    <row r="359" spans="1:12" x14ac:dyDescent="0.25">
      <c r="A359">
        <v>353</v>
      </c>
      <c r="B359">
        <f>1/(1+EXP(-($A$3+SUMPRODUCT($B$3:$H$3,data1!B354:H354))))</f>
        <v>0.65487700322265074</v>
      </c>
      <c r="C359">
        <f>(B359^data1!A354)*((1-B359)^(1-data1!A354))</f>
        <v>0.65487700322265074</v>
      </c>
      <c r="D359">
        <f t="shared" si="7"/>
        <v>-0.42330784231947283</v>
      </c>
      <c r="E359" s="10">
        <f>data1!$A354-Logit!$B359</f>
        <v>0.34512299677734926</v>
      </c>
      <c r="F359" s="10">
        <f>(data1!$A354-Logit!$B359)*data1!B354</f>
        <v>5.9395473687422333</v>
      </c>
      <c r="G359" s="10">
        <f>(data1!$A354-Logit!$B359)*data1!C354</f>
        <v>4.1414759613281911</v>
      </c>
      <c r="H359" s="10">
        <f>(data1!$A354-Logit!$B359)*data1!D354</f>
        <v>2.760983974218794</v>
      </c>
      <c r="I359" s="10">
        <f>(data1!$A354-Logit!$B359)*data1!E354</f>
        <v>22.087871793750352</v>
      </c>
      <c r="J359" s="10">
        <f>(data1!$A354-Logit!$B359)*data1!F354</f>
        <v>14.495165864648669</v>
      </c>
      <c r="K359" s="10">
        <f>(data1!$A354-Logit!$B359)*data1!G354</f>
        <v>0</v>
      </c>
      <c r="L359" s="10">
        <f>(data1!$A354-Logit!$B359)*data1!H354</f>
        <v>1.0353689903320478</v>
      </c>
    </row>
    <row r="360" spans="1:12" x14ac:dyDescent="0.25">
      <c r="A360">
        <v>354</v>
      </c>
      <c r="B360">
        <f>1/(1+EXP(-($A$3+SUMPRODUCT($B$3:$H$3,data1!B355:H355))))</f>
        <v>0.91168860907731453</v>
      </c>
      <c r="C360">
        <f>(B360^data1!A355)*((1-B360)^(1-data1!A355))</f>
        <v>0.91168860907731453</v>
      </c>
      <c r="D360">
        <f t="shared" si="7"/>
        <v>-9.2456784626056818E-2</v>
      </c>
      <c r="E360" s="10">
        <f>data1!$A355-Logit!$B360</f>
        <v>8.8311390922685473E-2</v>
      </c>
      <c r="F360" s="10">
        <f>(data1!$A355-Logit!$B360)*data1!B355</f>
        <v>1.2363607362221818</v>
      </c>
      <c r="G360" s="10">
        <f>(data1!$A355-Logit!$B360)*data1!C355</f>
        <v>1.0597366910722257</v>
      </c>
      <c r="H360" s="10">
        <f>(data1!$A355-Logit!$B360)*data1!D355</f>
        <v>1.4129822547629676</v>
      </c>
      <c r="I360" s="10">
        <f>(data1!$A355-Logit!$B360)*data1!E355</f>
        <v>22.607716076207481</v>
      </c>
      <c r="J360" s="10">
        <f>(data1!$A355-Logit!$B360)*data1!F355</f>
        <v>3.0025872913713059</v>
      </c>
      <c r="K360" s="10">
        <f>(data1!$A355-Logit!$B360)*data1!G355</f>
        <v>0</v>
      </c>
      <c r="L360" s="10">
        <f>(data1!$A355-Logit!$B360)*data1!H355</f>
        <v>8.8311390922685473E-2</v>
      </c>
    </row>
    <row r="361" spans="1:12" x14ac:dyDescent="0.25">
      <c r="A361">
        <v>355</v>
      </c>
      <c r="B361">
        <f>1/(1+EXP(-($A$3+SUMPRODUCT($B$3:$H$3,data1!B356:H356))))</f>
        <v>0.78993678002406476</v>
      </c>
      <c r="C361">
        <f>(B361^data1!A356)*((1-B361)^(1-data1!A356))</f>
        <v>0.78993678002406476</v>
      </c>
      <c r="D361">
        <f t="shared" si="7"/>
        <v>-0.23580236200925789</v>
      </c>
      <c r="E361" s="10">
        <f>data1!$A356-Logit!$B361</f>
        <v>0.21006321997593524</v>
      </c>
      <c r="F361" s="10">
        <f>(data1!$A356-Logit!$B361)*data1!B356</f>
        <v>7.5108146612492517</v>
      </c>
      <c r="G361" s="10">
        <f>(data1!$A356-Logit!$B361)*data1!C356</f>
        <v>3.571074739590899</v>
      </c>
      <c r="H361" s="10">
        <f>(data1!$A356-Logit!$B361)*data1!D356</f>
        <v>2.1006321997593522</v>
      </c>
      <c r="I361" s="10">
        <f>(data1!$A356-Logit!$B361)*data1!E356</f>
        <v>21.006321997593524</v>
      </c>
      <c r="J361" s="10">
        <f>(data1!$A356-Logit!$B361)*data1!F356</f>
        <v>9.4528448989170855</v>
      </c>
      <c r="K361" s="10">
        <f>(data1!$A356-Logit!$B361)*data1!G356</f>
        <v>0</v>
      </c>
      <c r="L361" s="10">
        <f>(data1!$A356-Logit!$B361)*data1!H356</f>
        <v>0.42012643995187049</v>
      </c>
    </row>
    <row r="362" spans="1:12" x14ac:dyDescent="0.25">
      <c r="A362">
        <v>356</v>
      </c>
      <c r="B362">
        <f>1/(1+EXP(-($A$3+SUMPRODUCT($B$3:$H$3,data1!B357:H357))))</f>
        <v>0.58543081253273554</v>
      </c>
      <c r="C362">
        <f>(B362^data1!A357)*((1-B362)^(1-data1!A357))</f>
        <v>0.58543081253273554</v>
      </c>
      <c r="D362">
        <f t="shared" si="7"/>
        <v>-0.53540727110314379</v>
      </c>
      <c r="E362" s="10">
        <f>data1!$A357-Logit!$B362</f>
        <v>0.41456918746726446</v>
      </c>
      <c r="F362" s="10">
        <f>(data1!$A357-Logit!$B362)*data1!B357</f>
        <v>9.7423743240247536</v>
      </c>
      <c r="G362" s="10">
        <f>(data1!$A357-Logit!$B362)*data1!C357</f>
        <v>6.6331069994762313</v>
      </c>
      <c r="H362" s="10">
        <f>(data1!$A357-Logit!$B362)*data1!D357</f>
        <v>2.9019843122708511</v>
      </c>
      <c r="I362" s="10">
        <f>(data1!$A357-Logit!$B362)*data1!E357</f>
        <v>20.313890185895957</v>
      </c>
      <c r="J362" s="10">
        <f>(data1!$A357-Logit!$B362)*data1!F357</f>
        <v>14.509921561354256</v>
      </c>
      <c r="K362" s="10">
        <f>(data1!$A357-Logit!$B362)*data1!G357</f>
        <v>0.41456918746726446</v>
      </c>
      <c r="L362" s="10">
        <f>(data1!$A357-Logit!$B362)*data1!H357</f>
        <v>0.82913837493452891</v>
      </c>
    </row>
    <row r="363" spans="1:12" x14ac:dyDescent="0.25">
      <c r="A363">
        <v>357</v>
      </c>
      <c r="B363">
        <f>1/(1+EXP(-($A$3+SUMPRODUCT($B$3:$H$3,data1!B358:H358))))</f>
        <v>0.9264269649747322</v>
      </c>
      <c r="C363">
        <f>(B363^data1!A358)*((1-B363)^(1-data1!A358))</f>
        <v>0.9264269649747322</v>
      </c>
      <c r="D363">
        <f t="shared" si="7"/>
        <v>-7.6420065317225963E-2</v>
      </c>
      <c r="E363" s="10">
        <f>data1!$A358-Logit!$B363</f>
        <v>7.3573035025267797E-2</v>
      </c>
      <c r="F363" s="10">
        <f>(data1!$A358-Logit!$B363)*data1!B358</f>
        <v>2.3543322092786014</v>
      </c>
      <c r="G363" s="10">
        <f>(data1!$A358-Logit!$B363)*data1!C358</f>
        <v>1.1771685604042847</v>
      </c>
      <c r="H363" s="10">
        <f>(data1!$A358-Logit!$B363)*data1!D358</f>
        <v>1.3978876654800882</v>
      </c>
      <c r="I363" s="10">
        <f>(data1!$A358-Logit!$B363)*data1!E358</f>
        <v>26.559865644121675</v>
      </c>
      <c r="J363" s="10">
        <f>(data1!$A358-Logit!$B363)*data1!F358</f>
        <v>2.9429214010107119</v>
      </c>
      <c r="K363" s="10">
        <f>(data1!$A358-Logit!$B363)*data1!G358</f>
        <v>0</v>
      </c>
      <c r="L363" s="10">
        <f>(data1!$A358-Logit!$B363)*data1!H358</f>
        <v>0</v>
      </c>
    </row>
    <row r="364" spans="1:12" x14ac:dyDescent="0.25">
      <c r="A364">
        <v>358</v>
      </c>
      <c r="B364">
        <f>1/(1+EXP(-($A$3+SUMPRODUCT($B$3:$H$3,data1!B359:H359))))</f>
        <v>0.5880502178529462</v>
      </c>
      <c r="C364">
        <f>(B364^data1!A359)*((1-B364)^(1-data1!A359))</f>
        <v>0.5880502178529462</v>
      </c>
      <c r="D364">
        <f t="shared" si="7"/>
        <v>-0.53094293021845451</v>
      </c>
      <c r="E364" s="10">
        <f>data1!$A359-Logit!$B364</f>
        <v>0.4119497821470538</v>
      </c>
      <c r="F364" s="10">
        <f>(data1!$A359-Logit!$B364)*data1!B359</f>
        <v>7.0649370352118916</v>
      </c>
      <c r="G364" s="10">
        <f>(data1!$A359-Logit!$B364)*data1!C359</f>
        <v>4.943397385764646</v>
      </c>
      <c r="H364" s="10">
        <f>(data1!$A359-Logit!$B364)*data1!D359</f>
        <v>0.8238995642941076</v>
      </c>
      <c r="I364" s="10">
        <f>(data1!$A359-Logit!$B364)*data1!E359</f>
        <v>1.6477991285882152</v>
      </c>
      <c r="J364" s="10">
        <f>(data1!$A359-Logit!$B364)*data1!F359</f>
        <v>13.182393028705722</v>
      </c>
      <c r="K364" s="10">
        <f>(data1!$A359-Logit!$B364)*data1!G359</f>
        <v>0</v>
      </c>
      <c r="L364" s="10">
        <f>(data1!$A359-Logit!$B364)*data1!H359</f>
        <v>0.4119497821470538</v>
      </c>
    </row>
    <row r="365" spans="1:12" x14ac:dyDescent="0.25">
      <c r="A365">
        <v>359</v>
      </c>
      <c r="B365">
        <f>1/(1+EXP(-($A$3+SUMPRODUCT($B$3:$H$3,data1!B360:H360))))</f>
        <v>0.2364515719875433</v>
      </c>
      <c r="C365">
        <f>(B365^data1!A360)*((1-B365)^(1-data1!A360))</f>
        <v>0.2364515719875433</v>
      </c>
      <c r="D365">
        <f t="shared" si="7"/>
        <v>-1.4420118616270046</v>
      </c>
      <c r="E365" s="10">
        <f>data1!$A360-Logit!$B365</f>
        <v>0.7635484280124567</v>
      </c>
      <c r="F365" s="10">
        <f>(data1!$A360-Logit!$B365)*data1!B360</f>
        <v>15.461874599841883</v>
      </c>
      <c r="G365" s="10">
        <f>(data1!$A360-Logit!$B365)*data1!C360</f>
        <v>6.8719358521121103</v>
      </c>
      <c r="H365" s="10">
        <f>(data1!$A360-Logit!$B365)*data1!D360</f>
        <v>6.8719358521121103</v>
      </c>
      <c r="I365" s="10">
        <f>(data1!$A360-Logit!$B365)*data1!E360</f>
        <v>61.847422669008992</v>
      </c>
      <c r="J365" s="10">
        <f>(data1!$A360-Logit!$B365)*data1!F360</f>
        <v>41.231615112672664</v>
      </c>
      <c r="K365" s="10">
        <f>(data1!$A360-Logit!$B365)*data1!G360</f>
        <v>0</v>
      </c>
      <c r="L365" s="10">
        <f>(data1!$A360-Logit!$B365)*data1!H360</f>
        <v>0</v>
      </c>
    </row>
    <row r="366" spans="1:12" x14ac:dyDescent="0.25">
      <c r="A366">
        <v>360</v>
      </c>
      <c r="B366">
        <f>1/(1+EXP(-($A$3+SUMPRODUCT($B$3:$H$3,data1!B361:H361))))</f>
        <v>0.88713184530155065</v>
      </c>
      <c r="C366">
        <f>(B366^data1!A361)*((1-B366)^(1-data1!A361))</f>
        <v>0.88713184530155065</v>
      </c>
      <c r="D366">
        <f t="shared" si="7"/>
        <v>-0.11976166589053025</v>
      </c>
      <c r="E366" s="10">
        <f>data1!$A361-Logit!$B366</f>
        <v>0.11286815469844935</v>
      </c>
      <c r="F366" s="10">
        <f>(data1!$A361-Logit!$B366)*data1!B361</f>
        <v>0.61919298133325373</v>
      </c>
      <c r="G366" s="10">
        <f>(data1!$A361-Logit!$B366)*data1!C361</f>
        <v>1.3544178563813922</v>
      </c>
      <c r="H366" s="10">
        <f>(data1!$A361-Logit!$B366)*data1!D361</f>
        <v>1.5801541657782909</v>
      </c>
      <c r="I366" s="10">
        <f>(data1!$A361-Logit!$B366)*data1!E361</f>
        <v>22.122158320896073</v>
      </c>
      <c r="J366" s="10">
        <f>(data1!$A361-Logit!$B366)*data1!F361</f>
        <v>4.2889898785410754</v>
      </c>
      <c r="K366" s="10">
        <f>(data1!$A361-Logit!$B366)*data1!G361</f>
        <v>0</v>
      </c>
      <c r="L366" s="10">
        <f>(data1!$A361-Logit!$B366)*data1!H361</f>
        <v>0.33860446409534806</v>
      </c>
    </row>
    <row r="367" spans="1:12" x14ac:dyDescent="0.25">
      <c r="A367">
        <v>361</v>
      </c>
      <c r="B367">
        <f>1/(1+EXP(-($A$3+SUMPRODUCT($B$3:$H$3,data1!B362:H362))))</f>
        <v>0.63108888583585809</v>
      </c>
      <c r="C367">
        <f>(B367^data1!A362)*((1-B367)^(1-data1!A362))</f>
        <v>0.63108888583585809</v>
      </c>
      <c r="D367">
        <f t="shared" si="7"/>
        <v>-0.46030856132841541</v>
      </c>
      <c r="E367" s="10">
        <f>data1!$A362-Logit!$B367</f>
        <v>0.36891111416414191</v>
      </c>
      <c r="F367" s="10">
        <f>(data1!$A362-Logit!$B367)*data1!B362</f>
        <v>9.2504612456069797</v>
      </c>
      <c r="G367" s="10">
        <f>(data1!$A362-Logit!$B367)*data1!C362</f>
        <v>4.4269333699697029</v>
      </c>
      <c r="H367" s="10">
        <f>(data1!$A362-Logit!$B367)*data1!D362</f>
        <v>3.3202000274772772</v>
      </c>
      <c r="I367" s="10">
        <f>(data1!$A362-Logit!$B367)*data1!E362</f>
        <v>29.881800247295494</v>
      </c>
      <c r="J367" s="10">
        <f>(data1!$A362-Logit!$B367)*data1!F362</f>
        <v>15.863177909058102</v>
      </c>
      <c r="K367" s="10">
        <f>(data1!$A362-Logit!$B367)*data1!G362</f>
        <v>0</v>
      </c>
      <c r="L367" s="10">
        <f>(data1!$A362-Logit!$B367)*data1!H362</f>
        <v>1.1067333424924257</v>
      </c>
    </row>
    <row r="368" spans="1:12" x14ac:dyDescent="0.25">
      <c r="A368">
        <v>362</v>
      </c>
      <c r="B368">
        <f>1/(1+EXP(-($A$3+SUMPRODUCT($B$3:$H$3,data1!B363:H363))))</f>
        <v>0.78724283586119603</v>
      </c>
      <c r="C368">
        <f>(B368^data1!A363)*((1-B368)^(1-data1!A363))</f>
        <v>0.78724283586119603</v>
      </c>
      <c r="D368">
        <f t="shared" si="7"/>
        <v>-0.23921851925048127</v>
      </c>
      <c r="E368" s="10">
        <f>data1!$A363-Logit!$B368</f>
        <v>0.21275716413880397</v>
      </c>
      <c r="F368" s="10">
        <f>(data1!$A363-Logit!$B368)*data1!B363</f>
        <v>3.8764252394681096</v>
      </c>
      <c r="G368" s="10">
        <f>(data1!$A363-Logit!$B368)*data1!C363</f>
        <v>3.4041146262208635</v>
      </c>
      <c r="H368" s="10">
        <f>(data1!$A363-Logit!$B368)*data1!D363</f>
        <v>3.4041146262208635</v>
      </c>
      <c r="I368" s="10">
        <f>(data1!$A363-Logit!$B368)*data1!E363</f>
        <v>54.465834019533816</v>
      </c>
      <c r="J368" s="10">
        <f>(data1!$A363-Logit!$B368)*data1!F363</f>
        <v>11.488886863495415</v>
      </c>
      <c r="K368" s="10">
        <f>(data1!$A363-Logit!$B368)*data1!G363</f>
        <v>0</v>
      </c>
      <c r="L368" s="10">
        <f>(data1!$A363-Logit!$B368)*data1!H363</f>
        <v>0</v>
      </c>
    </row>
    <row r="369" spans="1:12" x14ac:dyDescent="0.25">
      <c r="A369">
        <v>363</v>
      </c>
      <c r="B369">
        <f>1/(1+EXP(-($A$3+SUMPRODUCT($B$3:$H$3,data1!B364:H364))))</f>
        <v>0.73121201354813636</v>
      </c>
      <c r="C369">
        <f>(B369^data1!A364)*((1-B369)^(1-data1!A364))</f>
        <v>0.73121201354813636</v>
      </c>
      <c r="D369">
        <f t="shared" si="7"/>
        <v>-0.31305182906997758</v>
      </c>
      <c r="E369" s="10">
        <f>data1!$A364-Logit!$B369</f>
        <v>0.26878798645186364</v>
      </c>
      <c r="F369" s="10">
        <f>(data1!$A364-Logit!$B369)*data1!B364</f>
        <v>6.9884866224036477</v>
      </c>
      <c r="G369" s="10">
        <f>(data1!$A364-Logit!$B369)*data1!C364</f>
        <v>3.7630318103260909</v>
      </c>
      <c r="H369" s="10">
        <f>(data1!$A364-Logit!$B369)*data1!D364</f>
        <v>1.8815159051630455</v>
      </c>
      <c r="I369" s="10">
        <f>(data1!$A364-Logit!$B369)*data1!E364</f>
        <v>13.170611336141318</v>
      </c>
      <c r="J369" s="10">
        <f>(data1!$A364-Logit!$B369)*data1!F364</f>
        <v>10.482731471622682</v>
      </c>
      <c r="K369" s="10">
        <f>(data1!$A364-Logit!$B369)*data1!G364</f>
        <v>0</v>
      </c>
      <c r="L369" s="10">
        <f>(data1!$A364-Logit!$B369)*data1!H364</f>
        <v>0.80636395935559091</v>
      </c>
    </row>
    <row r="370" spans="1:12" x14ac:dyDescent="0.25">
      <c r="A370">
        <v>364</v>
      </c>
      <c r="B370">
        <f>1/(1+EXP(-($A$3+SUMPRODUCT($B$3:$H$3,data1!B365:H365))))</f>
        <v>0.56659902013389429</v>
      </c>
      <c r="C370">
        <f>(B370^data1!A365)*((1-B370)^(1-data1!A365))</f>
        <v>0.56659902013389429</v>
      </c>
      <c r="D370">
        <f t="shared" si="7"/>
        <v>-0.56810342096615329</v>
      </c>
      <c r="E370" s="10">
        <f>data1!$A365-Logit!$B370</f>
        <v>0.43340097986610571</v>
      </c>
      <c r="F370" s="10">
        <f>(data1!$A365-Logit!$B370)*data1!B365</f>
        <v>14.952365217957793</v>
      </c>
      <c r="G370" s="10">
        <f>(data1!$A365-Logit!$B370)*data1!C365</f>
        <v>5.200811758393268</v>
      </c>
      <c r="H370" s="10">
        <f>(data1!$A365-Logit!$B370)*data1!D365</f>
        <v>2.600405879196634</v>
      </c>
      <c r="I370" s="10">
        <f>(data1!$A365-Logit!$B370)*data1!E365</f>
        <v>15.602435275179806</v>
      </c>
      <c r="J370" s="10">
        <f>(data1!$A365-Logit!$B370)*data1!F365</f>
        <v>16.035836255045911</v>
      </c>
      <c r="K370" s="10">
        <f>(data1!$A365-Logit!$B370)*data1!G365</f>
        <v>0</v>
      </c>
      <c r="L370" s="10">
        <f>(data1!$A365-Logit!$B370)*data1!H365</f>
        <v>0.43340097986610571</v>
      </c>
    </row>
    <row r="371" spans="1:12" x14ac:dyDescent="0.25">
      <c r="A371">
        <v>365</v>
      </c>
      <c r="B371">
        <f>1/(1+EXP(-($A$3+SUMPRODUCT($B$3:$H$3,data1!B366:H366))))</f>
        <v>0.86857960902269515</v>
      </c>
      <c r="C371">
        <f>(B371^data1!A366)*((1-B371)^(1-data1!A366))</f>
        <v>0.86857960902269515</v>
      </c>
      <c r="D371">
        <f t="shared" si="7"/>
        <v>-0.14089603483888116</v>
      </c>
      <c r="E371" s="10">
        <f>data1!$A366-Logit!$B371</f>
        <v>0.13142039097730485</v>
      </c>
      <c r="F371" s="10">
        <f>(data1!$A366-Logit!$B371)*data1!B366</f>
        <v>1.6296127979856829</v>
      </c>
      <c r="G371" s="10">
        <f>(data1!$A366-Logit!$B371)*data1!C366</f>
        <v>1.5770446917276582</v>
      </c>
      <c r="H371" s="10">
        <f>(data1!$A366-Logit!$B371)*data1!D366</f>
        <v>2.8912486015007066</v>
      </c>
      <c r="I371" s="10">
        <f>(data1!$A366-Logit!$B371)*data1!E366</f>
        <v>63.607469233015543</v>
      </c>
      <c r="J371" s="10">
        <f>(data1!$A366-Logit!$B371)*data1!F366</f>
        <v>6.0453379849560225</v>
      </c>
      <c r="K371" s="10">
        <f>(data1!$A366-Logit!$B371)*data1!G366</f>
        <v>0</v>
      </c>
      <c r="L371" s="10">
        <f>(data1!$A366-Logit!$B371)*data1!H366</f>
        <v>0.26284078195460969</v>
      </c>
    </row>
    <row r="372" spans="1:12" x14ac:dyDescent="0.25">
      <c r="A372">
        <v>366</v>
      </c>
      <c r="B372">
        <f>1/(1+EXP(-($A$3+SUMPRODUCT($B$3:$H$3,data1!B367:H367))))</f>
        <v>0.33093402169668895</v>
      </c>
      <c r="C372">
        <f>(B372^data1!A367)*((1-B372)^(1-data1!A367))</f>
        <v>0.33093402169668895</v>
      </c>
      <c r="D372">
        <f t="shared" si="7"/>
        <v>-1.1058362536954667</v>
      </c>
      <c r="E372" s="10">
        <f>data1!$A367-Logit!$B372</f>
        <v>0.66906597830331105</v>
      </c>
      <c r="F372" s="10">
        <f>(data1!$A367-Logit!$B372)*data1!B367</f>
        <v>7.2171143317264272</v>
      </c>
      <c r="G372" s="10">
        <f>(data1!$A367-Logit!$B372)*data1!C367</f>
        <v>7.3597257613364215</v>
      </c>
      <c r="H372" s="10">
        <f>(data1!$A367-Logit!$B372)*data1!D367</f>
        <v>6.0215938047297994</v>
      </c>
      <c r="I372" s="10">
        <f>(data1!$A367-Logit!$B372)*data1!E367</f>
        <v>54.194344242568192</v>
      </c>
      <c r="J372" s="10">
        <f>(data1!$A367-Logit!$B372)*data1!F367</f>
        <v>37.467694784985419</v>
      </c>
      <c r="K372" s="10">
        <f>(data1!$A367-Logit!$B372)*data1!G367</f>
        <v>0</v>
      </c>
      <c r="L372" s="10">
        <f>(data1!$A367-Logit!$B372)*data1!H367</f>
        <v>0</v>
      </c>
    </row>
    <row r="373" spans="1:12" x14ac:dyDescent="0.25">
      <c r="A373">
        <v>367</v>
      </c>
      <c r="B373">
        <f>1/(1+EXP(-($A$3+SUMPRODUCT($B$3:$H$3,data1!B368:H368))))</f>
        <v>0.71089894427935296</v>
      </c>
      <c r="C373">
        <f>(B373^data1!A368)*((1-B373)^(1-data1!A368))</f>
        <v>0.71089894427935296</v>
      </c>
      <c r="D373">
        <f t="shared" si="7"/>
        <v>-0.34122499109583587</v>
      </c>
      <c r="E373" s="10">
        <f>data1!$A368-Logit!$B373</f>
        <v>0.28910105572064704</v>
      </c>
      <c r="F373" s="10">
        <f>(data1!$A368-Logit!$B373)*data1!B368</f>
        <v>4.7189987249601497</v>
      </c>
      <c r="G373" s="10">
        <f>(data1!$A368-Logit!$B373)*data1!C368</f>
        <v>3.4692126686477645</v>
      </c>
      <c r="H373" s="10">
        <f>(data1!$A368-Logit!$B373)*data1!D368</f>
        <v>2.6019095014858236</v>
      </c>
      <c r="I373" s="10">
        <f>(data1!$A368-Logit!$B373)*data1!E368</f>
        <v>23.417185513372409</v>
      </c>
      <c r="J373" s="10">
        <f>(data1!$A368-Logit!$B373)*data1!F368</f>
        <v>11.853143284546528</v>
      </c>
      <c r="K373" s="10">
        <f>(data1!$A368-Logit!$B373)*data1!G368</f>
        <v>0</v>
      </c>
      <c r="L373" s="10">
        <f>(data1!$A368-Logit!$B373)*data1!H368</f>
        <v>0.86730316716194111</v>
      </c>
    </row>
    <row r="374" spans="1:12" x14ac:dyDescent="0.25">
      <c r="A374">
        <v>368</v>
      </c>
      <c r="B374">
        <f>1/(1+EXP(-($A$3+SUMPRODUCT($B$3:$H$3,data1!B369:H369))))</f>
        <v>0.8423904067103829</v>
      </c>
      <c r="C374">
        <f>(B374^data1!A369)*((1-B374)^(1-data1!A369))</f>
        <v>0.8423904067103829</v>
      </c>
      <c r="D374">
        <f t="shared" si="7"/>
        <v>-0.17151170627281995</v>
      </c>
      <c r="E374" s="10">
        <f>data1!$A369-Logit!$B374</f>
        <v>0.1576095932896171</v>
      </c>
      <c r="F374" s="10">
        <f>(data1!$A369-Logit!$B374)*data1!B369</f>
        <v>4.8070925953333212</v>
      </c>
      <c r="G374" s="10">
        <f>(data1!$A369-Logit!$B374)*data1!C369</f>
        <v>2.5217534926338736</v>
      </c>
      <c r="H374" s="10">
        <f>(data1!$A369-Logit!$B374)*data1!D369</f>
        <v>2.2065343060546394</v>
      </c>
      <c r="I374" s="10">
        <f>(data1!$A369-Logit!$B374)*data1!E369</f>
        <v>30.891480284764953</v>
      </c>
      <c r="J374" s="10">
        <f>(data1!$A369-Logit!$B374)*data1!F369</f>
        <v>7.0924316980327697</v>
      </c>
      <c r="K374" s="10">
        <f>(data1!$A369-Logit!$B374)*data1!G369</f>
        <v>0</v>
      </c>
      <c r="L374" s="10">
        <f>(data1!$A369-Logit!$B374)*data1!H369</f>
        <v>0.1576095932896171</v>
      </c>
    </row>
    <row r="375" spans="1:12" x14ac:dyDescent="0.25">
      <c r="A375">
        <v>369</v>
      </c>
      <c r="B375">
        <f>1/(1+EXP(-($A$3+SUMPRODUCT($B$3:$H$3,data1!B370:H370))))</f>
        <v>0.86595202053491416</v>
      </c>
      <c r="C375">
        <f>(B375^data1!A370)*((1-B375)^(1-data1!A370))</f>
        <v>0.86595202053491416</v>
      </c>
      <c r="D375">
        <f t="shared" si="7"/>
        <v>-0.14392577549389476</v>
      </c>
      <c r="E375" s="10">
        <f>data1!$A370-Logit!$B375</f>
        <v>0.13404797946508584</v>
      </c>
      <c r="F375" s="10">
        <f>(data1!$A370-Logit!$B375)*data1!B370</f>
        <v>6.876611131747258</v>
      </c>
      <c r="G375" s="10">
        <f>(data1!$A370-Logit!$B375)*data1!C370</f>
        <v>2.2788156509064592</v>
      </c>
      <c r="H375" s="10">
        <f>(data1!$A370-Logit!$B375)*data1!D370</f>
        <v>2.2788156509064592</v>
      </c>
      <c r="I375" s="10">
        <f>(data1!$A370-Logit!$B375)*data1!E370</f>
        <v>38.739866065409807</v>
      </c>
      <c r="J375" s="10">
        <f>(data1!$A370-Logit!$B375)*data1!F370</f>
        <v>5.8981110964637775</v>
      </c>
      <c r="K375" s="10">
        <f>(data1!$A370-Logit!$B375)*data1!G370</f>
        <v>0</v>
      </c>
      <c r="L375" s="10">
        <f>(data1!$A370-Logit!$B375)*data1!H370</f>
        <v>0.13404797946508584</v>
      </c>
    </row>
    <row r="376" spans="1:12" x14ac:dyDescent="0.25">
      <c r="A376">
        <v>370</v>
      </c>
      <c r="B376">
        <f>1/(1+EXP(-($A$3+SUMPRODUCT($B$3:$H$3,data1!B371:H371))))</f>
        <v>0.76042334461231975</v>
      </c>
      <c r="C376">
        <f>(B376^data1!A371)*((1-B376)^(1-data1!A371))</f>
        <v>0.76042334461231975</v>
      </c>
      <c r="D376">
        <f t="shared" si="7"/>
        <v>-0.2738799684020789</v>
      </c>
      <c r="E376" s="10">
        <f>data1!$A371-Logit!$B376</f>
        <v>0.23957665538768025</v>
      </c>
      <c r="F376" s="10">
        <f>(data1!$A371-Logit!$B376)*data1!B371</f>
        <v>7.9180018803934678</v>
      </c>
      <c r="G376" s="10">
        <f>(data1!$A371-Logit!$B376)*data1!C371</f>
        <v>4.0728031415905646</v>
      </c>
      <c r="H376" s="10">
        <f>(data1!$A371-Logit!$B376)*data1!D371</f>
        <v>2.874919864652163</v>
      </c>
      <c r="I376" s="10">
        <f>(data1!$A371-Logit!$B376)*data1!E371</f>
        <v>34.499038375825954</v>
      </c>
      <c r="J376" s="10">
        <f>(data1!$A371-Logit!$B376)*data1!F371</f>
        <v>11.978832769384013</v>
      </c>
      <c r="K376" s="10">
        <f>(data1!$A371-Logit!$B376)*data1!G371</f>
        <v>0</v>
      </c>
      <c r="L376" s="10">
        <f>(data1!$A371-Logit!$B376)*data1!H371</f>
        <v>0.23957665538768025</v>
      </c>
    </row>
    <row r="377" spans="1:12" x14ac:dyDescent="0.25">
      <c r="A377">
        <v>371</v>
      </c>
      <c r="B377">
        <f>1/(1+EXP(-($A$3+SUMPRODUCT($B$3:$H$3,data1!B372:H372))))</f>
        <v>0.8772890351202135</v>
      </c>
      <c r="C377">
        <f>(B377^data1!A372)*((1-B377)^(1-data1!A372))</f>
        <v>0.8772890351202135</v>
      </c>
      <c r="D377">
        <f t="shared" si="7"/>
        <v>-0.13091876836405214</v>
      </c>
      <c r="E377" s="10">
        <f>data1!$A372-Logit!$B377</f>
        <v>0.1227109648797865</v>
      </c>
      <c r="F377" s="10">
        <f>(data1!$A372-Logit!$B377)*data1!B372</f>
        <v>4.2642074338881271</v>
      </c>
      <c r="G377" s="10">
        <f>(data1!$A372-Logit!$B377)*data1!C372</f>
        <v>1.717953508317011</v>
      </c>
      <c r="H377" s="10">
        <f>(data1!$A372-Logit!$B377)*data1!D372</f>
        <v>1.5952425434372244</v>
      </c>
      <c r="I377" s="10">
        <f>(data1!$A372-Logit!$B377)*data1!E372</f>
        <v>20.738153064683917</v>
      </c>
      <c r="J377" s="10">
        <f>(data1!$A372-Logit!$B377)*data1!F372</f>
        <v>4.5403057005521008</v>
      </c>
      <c r="K377" s="10">
        <f>(data1!$A372-Logit!$B377)*data1!G372</f>
        <v>0</v>
      </c>
      <c r="L377" s="10">
        <f>(data1!$A372-Logit!$B377)*data1!H372</f>
        <v>0.6135548243989325</v>
      </c>
    </row>
    <row r="378" spans="1:12" x14ac:dyDescent="0.25">
      <c r="A378">
        <v>372</v>
      </c>
      <c r="B378">
        <f>1/(1+EXP(-($A$3+SUMPRODUCT($B$3:$H$3,data1!B373:H373))))</f>
        <v>0.58941963737194059</v>
      </c>
      <c r="C378">
        <f>(B378^data1!A373)*((1-B378)^(1-data1!A373))</f>
        <v>0.58941963737194059</v>
      </c>
      <c r="D378">
        <f t="shared" si="7"/>
        <v>-0.52861689167003723</v>
      </c>
      <c r="E378" s="10">
        <f>data1!$A373-Logit!$B378</f>
        <v>0.41058036262805941</v>
      </c>
      <c r="F378" s="10">
        <f>(data1!$A373-Logit!$B378)*data1!B373</f>
        <v>6.7335342359939716</v>
      </c>
      <c r="G378" s="10">
        <f>(data1!$A373-Logit!$B378)*data1!C373</f>
        <v>4.9269643515367125</v>
      </c>
      <c r="H378" s="10">
        <f>(data1!$A373-Logit!$B378)*data1!D373</f>
        <v>3.2846429010244753</v>
      </c>
      <c r="I378" s="10">
        <f>(data1!$A373-Logit!$B378)*data1!E373</f>
        <v>26.277143208195803</v>
      </c>
      <c r="J378" s="10">
        <f>(data1!$A373-Logit!$B378)*data1!F373</f>
        <v>18.065535955634616</v>
      </c>
      <c r="K378" s="10">
        <f>(data1!$A373-Logit!$B378)*data1!G373</f>
        <v>0</v>
      </c>
      <c r="L378" s="10">
        <f>(data1!$A373-Logit!$B378)*data1!H373</f>
        <v>0.41058036262805941</v>
      </c>
    </row>
    <row r="379" spans="1:12" x14ac:dyDescent="0.25">
      <c r="A379">
        <v>373</v>
      </c>
      <c r="B379">
        <f>1/(1+EXP(-($A$3+SUMPRODUCT($B$3:$H$3,data1!B374:H374))))</f>
        <v>0.89548902161529875</v>
      </c>
      <c r="C379">
        <f>(B379^data1!A374)*((1-B379)^(1-data1!A374))</f>
        <v>0.89548902161529875</v>
      </c>
      <c r="D379">
        <f t="shared" si="7"/>
        <v>-0.11038531705925619</v>
      </c>
      <c r="E379" s="10">
        <f>data1!$A374-Logit!$B379</f>
        <v>0.10451097838470125</v>
      </c>
      <c r="F379" s="10">
        <f>(data1!$A374-Logit!$B379)*data1!B374</f>
        <v>2.0588739287912894</v>
      </c>
      <c r="G379" s="10">
        <f>(data1!$A374-Logit!$B379)*data1!C374</f>
        <v>1.4631536973858175</v>
      </c>
      <c r="H379" s="10">
        <f>(data1!$A374-Logit!$B379)*data1!D374</f>
        <v>1.0451097838470125</v>
      </c>
      <c r="I379" s="10">
        <f>(data1!$A374-Logit!$B379)*data1!E374</f>
        <v>10.451097838470124</v>
      </c>
      <c r="J379" s="10">
        <f>(data1!$A374-Logit!$B379)*data1!F374</f>
        <v>3.3443513083104399</v>
      </c>
      <c r="K379" s="10">
        <f>(data1!$A374-Logit!$B379)*data1!G374</f>
        <v>0</v>
      </c>
      <c r="L379" s="10">
        <f>(data1!$A374-Logit!$B379)*data1!H374</f>
        <v>0.20902195676940249</v>
      </c>
    </row>
    <row r="380" spans="1:12" x14ac:dyDescent="0.25">
      <c r="A380">
        <v>374</v>
      </c>
      <c r="B380">
        <f>1/(1+EXP(-($A$3+SUMPRODUCT($B$3:$H$3,data1!B375:H375))))</f>
        <v>0.7405855188987891</v>
      </c>
      <c r="C380">
        <f>(B380^data1!A375)*((1-B380)^(1-data1!A375))</f>
        <v>0.7405855188987891</v>
      </c>
      <c r="D380">
        <f t="shared" si="7"/>
        <v>-0.30031416389553411</v>
      </c>
      <c r="E380" s="10">
        <f>data1!$A375-Logit!$B380</f>
        <v>0.2594144811012109</v>
      </c>
      <c r="F380" s="10">
        <f>(data1!$A375-Logit!$B380)*data1!B375</f>
        <v>1.7121362927190837</v>
      </c>
      <c r="G380" s="10">
        <f>(data1!$A375-Logit!$B380)*data1!C375</f>
        <v>3.1129737732145308</v>
      </c>
      <c r="H380" s="10">
        <f>(data1!$A375-Logit!$B380)*data1!D375</f>
        <v>4.1506316976193744</v>
      </c>
      <c r="I380" s="10">
        <f>(data1!$A375-Logit!$B380)*data1!E375</f>
        <v>66.410107161909991</v>
      </c>
      <c r="J380" s="10">
        <f>(data1!$A375-Logit!$B380)*data1!F375</f>
        <v>8.8200923574411707</v>
      </c>
      <c r="K380" s="10">
        <f>(data1!$A375-Logit!$B380)*data1!G375</f>
        <v>0.2594144811012109</v>
      </c>
      <c r="L380" s="10">
        <f>(data1!$A375-Logit!$B380)*data1!H375</f>
        <v>0.2594144811012109</v>
      </c>
    </row>
    <row r="381" spans="1:12" x14ac:dyDescent="0.25">
      <c r="A381">
        <v>375</v>
      </c>
      <c r="B381">
        <f>1/(1+EXP(-($A$3+SUMPRODUCT($B$3:$H$3,data1!B376:H376))))</f>
        <v>0.48770523665648308</v>
      </c>
      <c r="C381">
        <f>(B381^data1!A376)*((1-B381)^(1-data1!A376))</f>
        <v>0.48770523665648308</v>
      </c>
      <c r="D381">
        <f t="shared" si="7"/>
        <v>-0.71804407886943322</v>
      </c>
      <c r="E381" s="10">
        <f>data1!$A376-Logit!$B381</f>
        <v>0.51229476334351687</v>
      </c>
      <c r="F381" s="10">
        <f>(data1!$A376-Logit!$B381)*data1!B376</f>
        <v>4.6209029083673183</v>
      </c>
      <c r="G381" s="10">
        <f>(data1!$A376-Logit!$B381)*data1!C376</f>
        <v>5.1229476334351691</v>
      </c>
      <c r="H381" s="10">
        <f>(data1!$A376-Logit!$B381)*data1!D376</f>
        <v>0.51229476334351687</v>
      </c>
      <c r="I381" s="10">
        <f>(data1!$A376-Logit!$B381)*data1!E376</f>
        <v>0.51229476334351687</v>
      </c>
      <c r="J381" s="10">
        <f>(data1!$A376-Logit!$B381)*data1!F376</f>
        <v>16.39343242699254</v>
      </c>
      <c r="K381" s="10">
        <f>(data1!$A376-Logit!$B381)*data1!G376</f>
        <v>0</v>
      </c>
      <c r="L381" s="10">
        <f>(data1!$A376-Logit!$B381)*data1!H376</f>
        <v>1.0245895266870337</v>
      </c>
    </row>
    <row r="382" spans="1:12" x14ac:dyDescent="0.25">
      <c r="A382">
        <v>376</v>
      </c>
      <c r="B382">
        <f>1/(1+EXP(-($A$3+SUMPRODUCT($B$3:$H$3,data1!B377:H377))))</f>
        <v>0.71148605117430541</v>
      </c>
      <c r="C382">
        <f>(B382^data1!A377)*((1-B382)^(1-data1!A377))</f>
        <v>0.71148605117430541</v>
      </c>
      <c r="D382">
        <f t="shared" si="7"/>
        <v>-0.34039946645915681</v>
      </c>
      <c r="E382" s="10">
        <f>data1!$A377-Logit!$B382</f>
        <v>0.28851394882569459</v>
      </c>
      <c r="F382" s="10">
        <f>(data1!$A377-Logit!$B382)*data1!B377</f>
        <v>3.0005474340629665</v>
      </c>
      <c r="G382" s="10">
        <f>(data1!$A377-Logit!$B382)*data1!C377</f>
        <v>3.4621673859083351</v>
      </c>
      <c r="H382" s="10">
        <f>(data1!$A377-Logit!$B382)*data1!D377</f>
        <v>1.7310836929541675</v>
      </c>
      <c r="I382" s="10">
        <f>(data1!$A377-Logit!$B382)*data1!E377</f>
        <v>10.386502157725005</v>
      </c>
      <c r="J382" s="10">
        <f>(data1!$A377-Logit!$B382)*data1!F377</f>
        <v>10.6750161065507</v>
      </c>
      <c r="K382" s="10">
        <f>(data1!$A377-Logit!$B382)*data1!G377</f>
        <v>0</v>
      </c>
      <c r="L382" s="10">
        <f>(data1!$A377-Logit!$B382)*data1!H377</f>
        <v>0.86554184647708376</v>
      </c>
    </row>
    <row r="383" spans="1:12" x14ac:dyDescent="0.25">
      <c r="A383">
        <v>377</v>
      </c>
      <c r="B383">
        <f>1/(1+EXP(-($A$3+SUMPRODUCT($B$3:$H$3,data1!B378:H378))))</f>
        <v>0.48769848602799959</v>
      </c>
      <c r="C383">
        <f>(B383^data1!A378)*((1-B383)^(1-data1!A378))</f>
        <v>0.48769848602799959</v>
      </c>
      <c r="D383">
        <f t="shared" si="7"/>
        <v>-0.71805792058097606</v>
      </c>
      <c r="E383" s="10">
        <f>data1!$A378-Logit!$B383</f>
        <v>0.51230151397200041</v>
      </c>
      <c r="F383" s="10">
        <f>(data1!$A378-Logit!$B383)*data1!B378</f>
        <v>7.4386118659921392</v>
      </c>
      <c r="G383" s="10">
        <f>(data1!$A378-Logit!$B383)*data1!C378</f>
        <v>6.6599196816360049</v>
      </c>
      <c r="H383" s="10">
        <f>(data1!$A378-Logit!$B383)*data1!D378</f>
        <v>2.0492060558880016</v>
      </c>
      <c r="I383" s="10">
        <f>(data1!$A378-Logit!$B383)*data1!E378</f>
        <v>8.1968242235520066</v>
      </c>
      <c r="J383" s="10">
        <f>(data1!$A378-Logit!$B383)*data1!F378</f>
        <v>22.54126661476802</v>
      </c>
      <c r="K383" s="10">
        <f>(data1!$A378-Logit!$B383)*data1!G378</f>
        <v>0</v>
      </c>
      <c r="L383" s="10">
        <f>(data1!$A378-Logit!$B383)*data1!H378</f>
        <v>0.51230151397200041</v>
      </c>
    </row>
    <row r="384" spans="1:12" x14ac:dyDescent="0.25">
      <c r="A384">
        <v>378</v>
      </c>
      <c r="B384">
        <f>1/(1+EXP(-($A$3+SUMPRODUCT($B$3:$H$3,data1!B379:H379))))</f>
        <v>0.89747981016238743</v>
      </c>
      <c r="C384">
        <f>(B384^data1!A379)*((1-B384)^(1-data1!A379))</f>
        <v>0.89747981016238743</v>
      </c>
      <c r="D384">
        <f t="shared" si="7"/>
        <v>-0.10816465451352779</v>
      </c>
      <c r="E384" s="10">
        <f>data1!$A379-Logit!$B384</f>
        <v>0.10252018983761257</v>
      </c>
      <c r="F384" s="10">
        <f>(data1!$A379-Logit!$B384)*data1!B379</f>
        <v>1.7633469523401475</v>
      </c>
      <c r="G384" s="10">
        <f>(data1!$A379-Logit!$B384)*data1!C379</f>
        <v>1.6403230374018012</v>
      </c>
      <c r="H384" s="10">
        <f>(data1!$A379-Logit!$B384)*data1!D379</f>
        <v>0.82016151870090059</v>
      </c>
      <c r="I384" s="10">
        <f>(data1!$A379-Logit!$B384)*data1!E379</f>
        <v>6.5612921496072047</v>
      </c>
      <c r="J384" s="10">
        <f>(data1!$A379-Logit!$B384)*data1!F379</f>
        <v>3.4856864544788273</v>
      </c>
      <c r="K384" s="10">
        <f>(data1!$A379-Logit!$B384)*data1!G379</f>
        <v>0</v>
      </c>
      <c r="L384" s="10">
        <f>(data1!$A379-Logit!$B384)*data1!H379</f>
        <v>0.20504037967522515</v>
      </c>
    </row>
    <row r="385" spans="1:12" x14ac:dyDescent="0.25">
      <c r="A385">
        <v>379</v>
      </c>
      <c r="B385">
        <f>1/(1+EXP(-($A$3+SUMPRODUCT($B$3:$H$3,data1!B380:H380))))</f>
        <v>0.22563189420080118</v>
      </c>
      <c r="C385">
        <f>(B385^data1!A380)*((1-B385)^(1-data1!A380))</f>
        <v>0.22563189420080118</v>
      </c>
      <c r="D385">
        <f t="shared" si="7"/>
        <v>-1.488850394347186</v>
      </c>
      <c r="E385" s="10">
        <f>data1!$A380-Logit!$B385</f>
        <v>0.77436810579919879</v>
      </c>
      <c r="F385" s="10">
        <f>(data1!$A380-Logit!$B385)*data1!B380</f>
        <v>33.297828549365548</v>
      </c>
      <c r="G385" s="10">
        <f>(data1!$A380-Logit!$B385)*data1!C380</f>
        <v>9.2924172695903859</v>
      </c>
      <c r="H385" s="10">
        <f>(data1!$A380-Logit!$B385)*data1!D380</f>
        <v>3.0974724231967952</v>
      </c>
      <c r="I385" s="10">
        <f>(data1!$A380-Logit!$B385)*data1!E380</f>
        <v>12.389889692787181</v>
      </c>
      <c r="J385" s="10">
        <f>(data1!$A380-Logit!$B385)*data1!F380</f>
        <v>25.554147491373559</v>
      </c>
      <c r="K385" s="10">
        <f>(data1!$A380-Logit!$B385)*data1!G380</f>
        <v>0.77436810579919879</v>
      </c>
      <c r="L385" s="10">
        <f>(data1!$A380-Logit!$B385)*data1!H380</f>
        <v>2.3231043173975965</v>
      </c>
    </row>
    <row r="386" spans="1:12" x14ac:dyDescent="0.25">
      <c r="A386">
        <v>380</v>
      </c>
      <c r="B386">
        <f>1/(1+EXP(-($A$3+SUMPRODUCT($B$3:$H$3,data1!B381:H381))))</f>
        <v>0.610927254278124</v>
      </c>
      <c r="C386">
        <f>(B386^data1!A381)*((1-B386)^(1-data1!A381))</f>
        <v>0.610927254278124</v>
      </c>
      <c r="D386">
        <f t="shared" si="7"/>
        <v>-0.49277738700002827</v>
      </c>
      <c r="E386" s="10">
        <f>data1!$A381-Logit!$B386</f>
        <v>0.389072745721876</v>
      </c>
      <c r="F386" s="10">
        <f>(data1!$A381-Logit!$B386)*data1!B381</f>
        <v>5.3972014436838611</v>
      </c>
      <c r="G386" s="10">
        <f>(data1!$A381-Logit!$B386)*data1!C381</f>
        <v>2.7235092200531321</v>
      </c>
      <c r="H386" s="10">
        <f>(data1!$A381-Logit!$B386)*data1!D381</f>
        <v>5.8360911858281401</v>
      </c>
      <c r="I386" s="10">
        <f>(data1!$A381-Logit!$B386)*data1!E381</f>
        <v>87.541367787422104</v>
      </c>
      <c r="J386" s="10">
        <f>(data1!$A381-Logit!$B386)*data1!F381</f>
        <v>16.730128066040667</v>
      </c>
      <c r="K386" s="10">
        <f>(data1!$A381-Logit!$B386)*data1!G381</f>
        <v>0</v>
      </c>
      <c r="L386" s="10">
        <f>(data1!$A381-Logit!$B386)*data1!H381</f>
        <v>1.1672182371656281</v>
      </c>
    </row>
    <row r="387" spans="1:12" x14ac:dyDescent="0.25">
      <c r="A387">
        <v>381</v>
      </c>
      <c r="B387">
        <f>1/(1+EXP(-($A$3+SUMPRODUCT($B$3:$H$3,data1!B382:H382))))</f>
        <v>0.90810360457470052</v>
      </c>
      <c r="C387">
        <f>(B387^data1!A382)*((1-B387)^(1-data1!A382))</f>
        <v>0.90810360457470052</v>
      </c>
      <c r="D387">
        <f t="shared" si="7"/>
        <v>-9.6396804935460656E-2</v>
      </c>
      <c r="E387" s="10">
        <f>data1!$A382-Logit!$B387</f>
        <v>9.1896395425299482E-2</v>
      </c>
      <c r="F387" s="10">
        <f>(data1!$A382-Logit!$B387)*data1!B382</f>
        <v>-2.6702751408714982E-3</v>
      </c>
      <c r="G387" s="10">
        <f>(data1!$A382-Logit!$B387)*data1!C382</f>
        <v>1.4703423268047917</v>
      </c>
      <c r="H387" s="10">
        <f>(data1!$A382-Logit!$B387)*data1!D382</f>
        <v>0.64327476797709637</v>
      </c>
      <c r="I387" s="10">
        <f>(data1!$A382-Logit!$B387)*data1!E382</f>
        <v>4.5029233758396749</v>
      </c>
      <c r="J387" s="10">
        <f>(data1!$A382-Logit!$B387)*data1!F382</f>
        <v>3.216373839885482</v>
      </c>
      <c r="K387" s="10">
        <f>(data1!$A382-Logit!$B387)*data1!G382</f>
        <v>0</v>
      </c>
      <c r="L387" s="10">
        <f>(data1!$A382-Logit!$B387)*data1!H382</f>
        <v>0.18379279085059896</v>
      </c>
    </row>
    <row r="388" spans="1:12" x14ac:dyDescent="0.25">
      <c r="A388">
        <v>382</v>
      </c>
      <c r="B388">
        <f>1/(1+EXP(-($A$3+SUMPRODUCT($B$3:$H$3,data1!B383:H383))))</f>
        <v>0.84591399526935174</v>
      </c>
      <c r="C388">
        <f>(B388^data1!A383)*((1-B388)^(1-data1!A383))</f>
        <v>0.84591399526935174</v>
      </c>
      <c r="D388">
        <f t="shared" si="7"/>
        <v>-0.16733758498180487</v>
      </c>
      <c r="E388" s="10">
        <f>data1!$A383-Logit!$B388</f>
        <v>0.15408600473064826</v>
      </c>
      <c r="F388" s="10">
        <f>(data1!$A383-Logit!$B388)*data1!B383</f>
        <v>2.5840135529960353</v>
      </c>
      <c r="G388" s="10">
        <f>(data1!$A383-Logit!$B388)*data1!C383</f>
        <v>2.1572040662290757</v>
      </c>
      <c r="H388" s="10">
        <f>(data1!$A383-Logit!$B388)*data1!D383</f>
        <v>2.1572040662290757</v>
      </c>
      <c r="I388" s="10">
        <f>(data1!$A383-Logit!$B388)*data1!E383</f>
        <v>30.200856927207059</v>
      </c>
      <c r="J388" s="10">
        <f>(data1!$A383-Logit!$B388)*data1!F383</f>
        <v>6.6256982034178753</v>
      </c>
      <c r="K388" s="10">
        <f>(data1!$A383-Logit!$B388)*data1!G383</f>
        <v>0</v>
      </c>
      <c r="L388" s="10">
        <f>(data1!$A383-Logit!$B388)*data1!H383</f>
        <v>0.15408600473064826</v>
      </c>
    </row>
    <row r="389" spans="1:12" x14ac:dyDescent="0.25">
      <c r="A389">
        <v>383</v>
      </c>
      <c r="B389">
        <f>1/(1+EXP(-($A$3+SUMPRODUCT($B$3:$H$3,data1!B384:H384))))</f>
        <v>0.91733376486351892</v>
      </c>
      <c r="C389">
        <f>(B389^data1!A384)*((1-B389)^(1-data1!A384))</f>
        <v>0.91733376486351892</v>
      </c>
      <c r="D389">
        <f t="shared" si="7"/>
        <v>-8.6283898179042889E-2</v>
      </c>
      <c r="E389" s="10">
        <f>data1!$A384-Logit!$B389</f>
        <v>8.2666235136481081E-2</v>
      </c>
      <c r="F389" s="10">
        <f>(data1!$A384-Logit!$B389)*data1!B384</f>
        <v>0.64479661041355329</v>
      </c>
      <c r="G389" s="10">
        <f>(data1!$A384-Logit!$B389)*data1!C384</f>
        <v>0.99199482163777297</v>
      </c>
      <c r="H389" s="10">
        <f>(data1!$A384-Logit!$B389)*data1!D384</f>
        <v>1.3226597621836973</v>
      </c>
      <c r="I389" s="10">
        <f>(data1!$A384-Logit!$B389)*data1!E384</f>
        <v>21.162556194939157</v>
      </c>
      <c r="J389" s="10">
        <f>(data1!$A384-Logit!$B389)*data1!F384</f>
        <v>2.8106519946403568</v>
      </c>
      <c r="K389" s="10">
        <f>(data1!$A384-Logit!$B389)*data1!G384</f>
        <v>0</v>
      </c>
      <c r="L389" s="10">
        <f>(data1!$A384-Logit!$B389)*data1!H384</f>
        <v>0</v>
      </c>
    </row>
    <row r="390" spans="1:12" x14ac:dyDescent="0.25">
      <c r="A390">
        <v>384</v>
      </c>
      <c r="B390">
        <f>1/(1+EXP(-($A$3+SUMPRODUCT($B$3:$H$3,data1!B385:H385))))</f>
        <v>0.84780532739763681</v>
      </c>
      <c r="C390">
        <f>(B390^data1!A385)*((1-B390)^(1-data1!A385))</f>
        <v>0.84780532739763681</v>
      </c>
      <c r="D390">
        <f t="shared" si="7"/>
        <v>-0.16510423629278317</v>
      </c>
      <c r="E390" s="10">
        <f>data1!$A385-Logit!$B390</f>
        <v>0.15219467260236319</v>
      </c>
      <c r="F390" s="10">
        <f>(data1!$A385-Logit!$B390)*data1!B385</f>
        <v>2.2068324773923402</v>
      </c>
      <c r="G390" s="10">
        <f>(data1!$A385-Logit!$B390)*data1!C385</f>
        <v>1.5219467260236319</v>
      </c>
      <c r="H390" s="10">
        <f>(data1!$A385-Logit!$B390)*data1!D385</f>
        <v>2.2829200890354477</v>
      </c>
      <c r="I390" s="10">
        <f>(data1!$A385-Logit!$B390)*data1!E385</f>
        <v>34.243801335531721</v>
      </c>
      <c r="J390" s="10">
        <f>(data1!$A385-Logit!$B390)*data1!F385</f>
        <v>5.4790082136850753</v>
      </c>
      <c r="K390" s="10">
        <f>(data1!$A385-Logit!$B390)*data1!G385</f>
        <v>0</v>
      </c>
      <c r="L390" s="10">
        <f>(data1!$A385-Logit!$B390)*data1!H385</f>
        <v>0.45658401780708957</v>
      </c>
    </row>
    <row r="391" spans="1:12" x14ac:dyDescent="0.25">
      <c r="A391">
        <v>385</v>
      </c>
      <c r="B391">
        <f>1/(1+EXP(-($A$3+SUMPRODUCT($B$3:$H$3,data1!B386:H386))))</f>
        <v>0.92333722783912131</v>
      </c>
      <c r="C391">
        <f>(B391^data1!A386)*((1-B391)^(1-data1!A386))</f>
        <v>0.92333722783912131</v>
      </c>
      <c r="D391">
        <f t="shared" ref="D391:D454" si="8">LN(C391)</f>
        <v>-7.9760750601453101E-2</v>
      </c>
      <c r="E391" s="10">
        <f>data1!$A386-Logit!$B391</f>
        <v>7.6662772160878689E-2</v>
      </c>
      <c r="F391" s="10">
        <f>(data1!$A386-Logit!$B391)*data1!B386</f>
        <v>0.60563590738207318</v>
      </c>
      <c r="G391" s="10">
        <f>(data1!$A386-Logit!$B391)*data1!C386</f>
        <v>0.91995326593054427</v>
      </c>
      <c r="H391" s="10">
        <f>(data1!$A386-Logit!$B391)*data1!D386</f>
        <v>1.76324375970021</v>
      </c>
      <c r="I391" s="10">
        <f>(data1!$A386-Logit!$B391)*data1!E386</f>
        <v>40.554606473104826</v>
      </c>
      <c r="J391" s="10">
        <f>(data1!$A386-Logit!$B391)*data1!F386</f>
        <v>3.1431736585960262</v>
      </c>
      <c r="K391" s="10">
        <f>(data1!$A386-Logit!$B391)*data1!G386</f>
        <v>0</v>
      </c>
      <c r="L391" s="10">
        <f>(data1!$A386-Logit!$B391)*data1!H386</f>
        <v>0.15332554432175738</v>
      </c>
    </row>
    <row r="392" spans="1:12" x14ac:dyDescent="0.25">
      <c r="A392">
        <v>386</v>
      </c>
      <c r="B392">
        <f>1/(1+EXP(-($A$3+SUMPRODUCT($B$3:$H$3,data1!B387:H387))))</f>
        <v>0.80608189315787149</v>
      </c>
      <c r="C392">
        <f>(B392^data1!A387)*((1-B392)^(1-data1!A387))</f>
        <v>0.80608189315787149</v>
      </c>
      <c r="D392">
        <f t="shared" si="8"/>
        <v>-0.21556993722265502</v>
      </c>
      <c r="E392" s="10">
        <f>data1!$A387-Logit!$B392</f>
        <v>0.19391810684212851</v>
      </c>
      <c r="F392" s="10">
        <f>(data1!$A387-Logit!$B392)*data1!B387</f>
        <v>15.474666997270688</v>
      </c>
      <c r="G392" s="10">
        <f>(data1!$A387-Logit!$B392)*data1!C387</f>
        <v>3.1026897094740562</v>
      </c>
      <c r="H392" s="10">
        <f>(data1!$A387-Logit!$B392)*data1!D387</f>
        <v>3.6844440300004417</v>
      </c>
      <c r="I392" s="10">
        <f>(data1!$A387-Logit!$B392)*data1!E387</f>
        <v>70.004436570008394</v>
      </c>
      <c r="J392" s="10">
        <f>(data1!$A387-Logit!$B392)*data1!F387</f>
        <v>7.9506423805272686</v>
      </c>
      <c r="K392" s="10">
        <f>(data1!$A387-Logit!$B392)*data1!G387</f>
        <v>0</v>
      </c>
      <c r="L392" s="10">
        <f>(data1!$A387-Logit!$B392)*data1!H387</f>
        <v>0</v>
      </c>
    </row>
    <row r="393" spans="1:12" x14ac:dyDescent="0.25">
      <c r="A393">
        <v>387</v>
      </c>
      <c r="B393">
        <f>1/(1+EXP(-($A$3+SUMPRODUCT($B$3:$H$3,data1!B388:H388))))</f>
        <v>0.5881911779250063</v>
      </c>
      <c r="C393">
        <f>(B393^data1!A388)*((1-B393)^(1-data1!A388))</f>
        <v>0.5881911779250063</v>
      </c>
      <c r="D393">
        <f t="shared" si="8"/>
        <v>-0.53070325140211483</v>
      </c>
      <c r="E393" s="10">
        <f>data1!$A388-Logit!$B393</f>
        <v>0.4118088220749937</v>
      </c>
      <c r="F393" s="10">
        <f>(data1!$A388-Logit!$B393)*data1!B388</f>
        <v>2.9551277848667095</v>
      </c>
      <c r="G393" s="10">
        <f>(data1!$A388-Logit!$B393)*data1!C388</f>
        <v>4.1180882207499367</v>
      </c>
      <c r="H393" s="10">
        <f>(data1!$A388-Logit!$B393)*data1!D388</f>
        <v>1.6472352882999748</v>
      </c>
      <c r="I393" s="10">
        <f>(data1!$A388-Logit!$B393)*data1!E388</f>
        <v>6.5889411531998991</v>
      </c>
      <c r="J393" s="10">
        <f>(data1!$A388-Logit!$B393)*data1!F388</f>
        <v>14.413308772624779</v>
      </c>
      <c r="K393" s="10">
        <f>(data1!$A388-Logit!$B393)*data1!G388</f>
        <v>0</v>
      </c>
      <c r="L393" s="10">
        <f>(data1!$A388-Logit!$B393)*data1!H388</f>
        <v>1.2354264662249812</v>
      </c>
    </row>
    <row r="394" spans="1:12" x14ac:dyDescent="0.25">
      <c r="A394">
        <v>388</v>
      </c>
      <c r="B394">
        <f>1/(1+EXP(-($A$3+SUMPRODUCT($B$3:$H$3,data1!B389:H389))))</f>
        <v>0.65526284071705099</v>
      </c>
      <c r="C394">
        <f>(B394^data1!A389)*((1-B394)^(1-data1!A389))</f>
        <v>0.65526284071705099</v>
      </c>
      <c r="D394">
        <f t="shared" si="8"/>
        <v>-0.42271884030210854</v>
      </c>
      <c r="E394" s="10">
        <f>data1!$A389-Logit!$B394</f>
        <v>0.34473715928294901</v>
      </c>
      <c r="F394" s="10">
        <f>(data1!$A389-Logit!$B394)*data1!B389</f>
        <v>6.0353075192404919</v>
      </c>
      <c r="G394" s="10">
        <f>(data1!$A389-Logit!$B394)*data1!C389</f>
        <v>4.1368459113953886</v>
      </c>
      <c r="H394" s="10">
        <f>(data1!$A389-Logit!$B394)*data1!D389</f>
        <v>4.1368459113953886</v>
      </c>
      <c r="I394" s="10">
        <f>(data1!$A389-Logit!$B394)*data1!E389</f>
        <v>49.642150936744656</v>
      </c>
      <c r="J394" s="10">
        <f>(data1!$A389-Logit!$B394)*data1!F389</f>
        <v>11.031589097054368</v>
      </c>
      <c r="K394" s="10">
        <f>(data1!$A389-Logit!$B394)*data1!G389</f>
        <v>0.34473715928294901</v>
      </c>
      <c r="L394" s="10">
        <f>(data1!$A389-Logit!$B394)*data1!H389</f>
        <v>1.0342114778488471</v>
      </c>
    </row>
    <row r="395" spans="1:12" x14ac:dyDescent="0.25">
      <c r="A395">
        <v>389</v>
      </c>
      <c r="B395">
        <f>1/(1+EXP(-($A$3+SUMPRODUCT($B$3:$H$3,data1!B390:H390))))</f>
        <v>0.92112029560405628</v>
      </c>
      <c r="C395">
        <f>(B395^data1!A390)*((1-B395)^(1-data1!A390))</f>
        <v>0.92112029560405628</v>
      </c>
      <c r="D395">
        <f t="shared" si="8"/>
        <v>-8.2164637136615121E-2</v>
      </c>
      <c r="E395" s="10">
        <f>data1!$A390-Logit!$B395</f>
        <v>7.8879704395943717E-2</v>
      </c>
      <c r="F395" s="10">
        <f>(data1!$A390-Logit!$B395)*data1!B390</f>
        <v>1.624921940646658</v>
      </c>
      <c r="G395" s="10">
        <f>(data1!$A390-Logit!$B395)*data1!C390</f>
        <v>1.104315861543212</v>
      </c>
      <c r="H395" s="10">
        <f>(data1!$A390-Logit!$B395)*data1!D390</f>
        <v>0.94655645275132461</v>
      </c>
      <c r="I395" s="10">
        <f>(data1!$A390-Logit!$B395)*data1!E390</f>
        <v>11.358677433015895</v>
      </c>
      <c r="J395" s="10">
        <f>(data1!$A390-Logit!$B395)*data1!F390</f>
        <v>2.3663911318783115</v>
      </c>
      <c r="K395" s="10">
        <f>(data1!$A390-Logit!$B395)*data1!G390</f>
        <v>0</v>
      </c>
      <c r="L395" s="10">
        <f>(data1!$A390-Logit!$B395)*data1!H390</f>
        <v>0</v>
      </c>
    </row>
    <row r="396" spans="1:12" x14ac:dyDescent="0.25">
      <c r="A396">
        <v>390</v>
      </c>
      <c r="B396">
        <f>1/(1+EXP(-($A$3+SUMPRODUCT($B$3:$H$3,data1!B391:H391))))</f>
        <v>0.8883231878272958</v>
      </c>
      <c r="C396">
        <f>(B396^data1!A391)*((1-B396)^(1-data1!A391))</f>
        <v>0.8883231878272958</v>
      </c>
      <c r="D396">
        <f t="shared" si="8"/>
        <v>-0.11841965194783245</v>
      </c>
      <c r="E396" s="10">
        <f>data1!$A391-Logit!$B396</f>
        <v>0.1116768121727042</v>
      </c>
      <c r="F396" s="10">
        <f>(data1!$A391-Logit!$B396)*data1!B391</f>
        <v>2.0727122019924726</v>
      </c>
      <c r="G396" s="10">
        <f>(data1!$A391-Logit!$B396)*data1!C391</f>
        <v>1.3401217460724504</v>
      </c>
      <c r="H396" s="10">
        <f>(data1!$A391-Logit!$B396)*data1!D391</f>
        <v>2.7919203043176051</v>
      </c>
      <c r="I396" s="10">
        <f>(data1!$A391-Logit!$B396)*data1!E391</f>
        <v>69.798007607940121</v>
      </c>
      <c r="J396" s="10">
        <f>(data1!$A391-Logit!$B396)*data1!F391</f>
        <v>4.8021029234262809</v>
      </c>
      <c r="K396" s="10">
        <f>(data1!$A391-Logit!$B396)*data1!G391</f>
        <v>0</v>
      </c>
      <c r="L396" s="10">
        <f>(data1!$A391-Logit!$B396)*data1!H391</f>
        <v>0</v>
      </c>
    </row>
    <row r="397" spans="1:12" x14ac:dyDescent="0.25">
      <c r="A397">
        <v>391</v>
      </c>
      <c r="B397">
        <f>1/(1+EXP(-($A$3+SUMPRODUCT($B$3:$H$3,data1!B392:H392))))</f>
        <v>0.28183418775124491</v>
      </c>
      <c r="C397">
        <f>(B397^data1!A392)*((1-B397)^(1-data1!A392))</f>
        <v>0.28183418775124491</v>
      </c>
      <c r="D397">
        <f t="shared" si="8"/>
        <v>-1.266436367673706</v>
      </c>
      <c r="E397" s="10">
        <f>data1!$A392-Logit!$B397</f>
        <v>0.71816581224875509</v>
      </c>
      <c r="F397" s="10">
        <f>(data1!$A392-Logit!$B397)*data1!B392</f>
        <v>6.6789421908926778</v>
      </c>
      <c r="G397" s="10">
        <f>(data1!$A392-Logit!$B397)*data1!C392</f>
        <v>4.3089948734925301</v>
      </c>
      <c r="H397" s="10">
        <f>(data1!$A392-Logit!$B397)*data1!D392</f>
        <v>10.054321371482571</v>
      </c>
      <c r="I397" s="10">
        <f>(data1!$A392-Logit!$B397)*data1!E392</f>
        <v>140.76049920075599</v>
      </c>
      <c r="J397" s="10">
        <f>(data1!$A392-Logit!$B397)*data1!F392</f>
        <v>38.780953861432778</v>
      </c>
      <c r="K397" s="10">
        <f>(data1!$A392-Logit!$B397)*data1!G392</f>
        <v>0</v>
      </c>
      <c r="L397" s="10">
        <f>(data1!$A392-Logit!$B397)*data1!H392</f>
        <v>0</v>
      </c>
    </row>
    <row r="398" spans="1:12" x14ac:dyDescent="0.25">
      <c r="A398">
        <v>392</v>
      </c>
      <c r="B398">
        <f>1/(1+EXP(-($A$3+SUMPRODUCT($B$3:$H$3,data1!B393:H393))))</f>
        <v>0.94964821859418536</v>
      </c>
      <c r="C398">
        <f>(B398^data1!A393)*((1-B398)^(1-data1!A393))</f>
        <v>0.94964821859418536</v>
      </c>
      <c r="D398">
        <f t="shared" si="8"/>
        <v>-5.1663659180771176E-2</v>
      </c>
      <c r="E398" s="10">
        <f>data1!$A393-Logit!$B398</f>
        <v>5.0351781405814644E-2</v>
      </c>
      <c r="F398" s="10">
        <f>(data1!$A393-Logit!$B398)*data1!B393</f>
        <v>0.25780149918907241</v>
      </c>
      <c r="G398" s="10">
        <f>(data1!$A393-Logit!$B398)*data1!C393</f>
        <v>0.75527672108721966</v>
      </c>
      <c r="H398" s="10">
        <f>(data1!$A393-Logit!$B398)*data1!D393</f>
        <v>0.70492493968140502</v>
      </c>
      <c r="I398" s="10">
        <f>(data1!$A393-Logit!$B398)*data1!E393</f>
        <v>9.8689491555396707</v>
      </c>
      <c r="J398" s="10">
        <f>(data1!$A393-Logit!$B398)*data1!F393</f>
        <v>1.7623123492035124</v>
      </c>
      <c r="K398" s="10">
        <f>(data1!$A393-Logit!$B398)*data1!G393</f>
        <v>0</v>
      </c>
      <c r="L398" s="10">
        <f>(data1!$A393-Logit!$B398)*data1!H393</f>
        <v>0.10070356281162929</v>
      </c>
    </row>
    <row r="399" spans="1:12" x14ac:dyDescent="0.25">
      <c r="A399">
        <v>393</v>
      </c>
      <c r="B399">
        <f>1/(1+EXP(-($A$3+SUMPRODUCT($B$3:$H$3,data1!B394:H394))))</f>
        <v>0.56258991372547118</v>
      </c>
      <c r="C399">
        <f>(B399^data1!A394)*((1-B399)^(1-data1!A394))</f>
        <v>0.56258991372547118</v>
      </c>
      <c r="D399">
        <f t="shared" si="8"/>
        <v>-0.57520431105461223</v>
      </c>
      <c r="E399" s="10">
        <f>data1!$A394-Logit!$B399</f>
        <v>0.43741008627452882</v>
      </c>
      <c r="F399" s="10">
        <f>(data1!$A394-Logit!$B399)*data1!B394</f>
        <v>6.3424629368512884</v>
      </c>
      <c r="G399" s="10">
        <f>(data1!$A394-Logit!$B399)*data1!C394</f>
        <v>5.2489210352943463</v>
      </c>
      <c r="H399" s="10">
        <f>(data1!$A394-Logit!$B399)*data1!D394</f>
        <v>4.8115109490198167</v>
      </c>
      <c r="I399" s="10">
        <f>(data1!$A394-Logit!$B399)*data1!E394</f>
        <v>52.926620439217984</v>
      </c>
      <c r="J399" s="10">
        <f>(data1!$A394-Logit!$B399)*data1!F394</f>
        <v>21.870504313726443</v>
      </c>
      <c r="K399" s="10">
        <f>(data1!$A394-Logit!$B399)*data1!G394</f>
        <v>0</v>
      </c>
      <c r="L399" s="10">
        <f>(data1!$A394-Logit!$B399)*data1!H394</f>
        <v>0</v>
      </c>
    </row>
    <row r="400" spans="1:12" x14ac:dyDescent="0.25">
      <c r="A400">
        <v>394</v>
      </c>
      <c r="B400">
        <f>1/(1+EXP(-($A$3+SUMPRODUCT($B$3:$H$3,data1!B395:H395))))</f>
        <v>0.66221257976352776</v>
      </c>
      <c r="C400">
        <f>(B400^data1!A395)*((1-B400)^(1-data1!A395))</f>
        <v>0.66221257976352776</v>
      </c>
      <c r="D400">
        <f t="shared" si="8"/>
        <v>-0.41216865712474338</v>
      </c>
      <c r="E400" s="10">
        <f>data1!$A395-Logit!$B400</f>
        <v>0.33778742023647224</v>
      </c>
      <c r="F400" s="10">
        <f>(data1!$A395-Logit!$B400)*data1!B395</f>
        <v>6.6881906629708183</v>
      </c>
      <c r="G400" s="10">
        <f>(data1!$A395-Logit!$B400)*data1!C395</f>
        <v>5.7423861440200277</v>
      </c>
      <c r="H400" s="10">
        <f>(data1!$A395-Logit!$B400)*data1!D395</f>
        <v>2.3645119416553055</v>
      </c>
      <c r="I400" s="10">
        <f>(data1!$A395-Logit!$B400)*data1!E395</f>
        <v>16.551583591587139</v>
      </c>
      <c r="J400" s="10">
        <f>(data1!$A395-Logit!$B400)*data1!F395</f>
        <v>11.484772288040055</v>
      </c>
      <c r="K400" s="10">
        <f>(data1!$A395-Logit!$B400)*data1!G395</f>
        <v>0.33778742023647224</v>
      </c>
      <c r="L400" s="10">
        <f>(data1!$A395-Logit!$B400)*data1!H395</f>
        <v>0.33778742023647224</v>
      </c>
    </row>
    <row r="401" spans="1:12" x14ac:dyDescent="0.25">
      <c r="A401">
        <v>395</v>
      </c>
      <c r="B401">
        <f>1/(1+EXP(-($A$3+SUMPRODUCT($B$3:$H$3,data1!B396:H396))))</f>
        <v>0.77515626786224323</v>
      </c>
      <c r="C401">
        <f>(B401^data1!A396)*((1-B401)^(1-data1!A396))</f>
        <v>0.77515626786224323</v>
      </c>
      <c r="D401">
        <f t="shared" si="8"/>
        <v>-0.25469063400330466</v>
      </c>
      <c r="E401" s="10">
        <f>data1!$A396-Logit!$B401</f>
        <v>0.22484373213775677</v>
      </c>
      <c r="F401" s="10">
        <f>(data1!$A396-Logit!$B401)*data1!B396</f>
        <v>4.1146289763387838</v>
      </c>
      <c r="G401" s="10">
        <f>(data1!$A396-Logit!$B401)*data1!C396</f>
        <v>3.1478122499285948</v>
      </c>
      <c r="H401" s="10">
        <f>(data1!$A396-Logit!$B401)*data1!D396</f>
        <v>4.0471871784796214</v>
      </c>
      <c r="I401" s="10">
        <f>(data1!$A396-Logit!$B401)*data1!E396</f>
        <v>72.849369212633192</v>
      </c>
      <c r="J401" s="10">
        <f>(data1!$A396-Logit!$B401)*data1!F396</f>
        <v>11.691874071163351</v>
      </c>
      <c r="K401" s="10">
        <f>(data1!$A396-Logit!$B401)*data1!G396</f>
        <v>0</v>
      </c>
      <c r="L401" s="10">
        <f>(data1!$A396-Logit!$B401)*data1!H396</f>
        <v>0</v>
      </c>
    </row>
    <row r="402" spans="1:12" x14ac:dyDescent="0.25">
      <c r="A402">
        <v>396</v>
      </c>
      <c r="B402">
        <f>1/(1+EXP(-($A$3+SUMPRODUCT($B$3:$H$3,data1!B397:H397))))</f>
        <v>0.61003090094936685</v>
      </c>
      <c r="C402">
        <f>(B402^data1!A397)*((1-B402)^(1-data1!A397))</f>
        <v>0.61003090094936685</v>
      </c>
      <c r="D402">
        <f t="shared" si="8"/>
        <v>-0.49424566580377349</v>
      </c>
      <c r="E402" s="10">
        <f>data1!$A397-Logit!$B402</f>
        <v>0.38996909905063315</v>
      </c>
      <c r="F402" s="10">
        <f>(data1!$A397-Logit!$B402)*data1!B397</f>
        <v>13.258924078282584</v>
      </c>
      <c r="G402" s="10">
        <f>(data1!$A397-Logit!$B402)*data1!C397</f>
        <v>5.0695982876582306</v>
      </c>
      <c r="H402" s="10">
        <f>(data1!$A397-Logit!$B402)*data1!D397</f>
        <v>1.5598763962025326</v>
      </c>
      <c r="I402" s="10">
        <f>(data1!$A397-Logit!$B402)*data1!E397</f>
        <v>6.2395055848101304</v>
      </c>
      <c r="J402" s="10">
        <f>(data1!$A397-Logit!$B402)*data1!F397</f>
        <v>13.648918466772161</v>
      </c>
      <c r="K402" s="10">
        <f>(data1!$A397-Logit!$B402)*data1!G397</f>
        <v>0</v>
      </c>
      <c r="L402" s="10">
        <f>(data1!$A397-Logit!$B402)*data1!H397</f>
        <v>1.1699072971518993</v>
      </c>
    </row>
    <row r="403" spans="1:12" x14ac:dyDescent="0.25">
      <c r="A403">
        <v>397</v>
      </c>
      <c r="B403">
        <f>1/(1+EXP(-($A$3+SUMPRODUCT($B$3:$H$3,data1!B398:H398))))</f>
        <v>0.49054661794979293</v>
      </c>
      <c r="C403">
        <f>(B403^data1!A398)*((1-B403)^(1-data1!A398))</f>
        <v>0.49054661794979293</v>
      </c>
      <c r="D403">
        <f t="shared" si="8"/>
        <v>-0.71223496280116605</v>
      </c>
      <c r="E403" s="10">
        <f>data1!$A398-Logit!$B403</f>
        <v>0.50945338205020707</v>
      </c>
      <c r="F403" s="10">
        <f>(data1!$A398-Logit!$B403)*data1!B398</f>
        <v>5.9238915065071165</v>
      </c>
      <c r="G403" s="10">
        <f>(data1!$A398-Logit!$B403)*data1!C398</f>
        <v>3.0567202923012422</v>
      </c>
      <c r="H403" s="10">
        <f>(data1!$A398-Logit!$B403)*data1!D398</f>
        <v>18.849775135857662</v>
      </c>
      <c r="I403" s="10">
        <f>(data1!$A398-Logit!$B403)*data1!E398</f>
        <v>697.44168002673348</v>
      </c>
      <c r="J403" s="10">
        <f>(data1!$A398-Logit!$B403)*data1!F398</f>
        <v>28.019936012761388</v>
      </c>
      <c r="K403" s="10">
        <f>(data1!$A398-Logit!$B403)*data1!G398</f>
        <v>0</v>
      </c>
      <c r="L403" s="10">
        <f>(data1!$A398-Logit!$B403)*data1!H398</f>
        <v>0</v>
      </c>
    </row>
    <row r="404" spans="1:12" x14ac:dyDescent="0.25">
      <c r="A404">
        <v>398</v>
      </c>
      <c r="B404">
        <f>1/(1+EXP(-($A$3+SUMPRODUCT($B$3:$H$3,data1!B399:H399))))</f>
        <v>0.941294215166945</v>
      </c>
      <c r="C404">
        <f>(B404^data1!A399)*((1-B404)^(1-data1!A399))</f>
        <v>0.941294215166945</v>
      </c>
      <c r="D404">
        <f t="shared" si="8"/>
        <v>-6.0499526026360405E-2</v>
      </c>
      <c r="E404" s="10">
        <f>data1!$A399-Logit!$B404</f>
        <v>5.8705784833054997E-2</v>
      </c>
      <c r="F404" s="10">
        <f>(data1!$A399-Logit!$B404)*data1!B399</f>
        <v>0.69273095956485431</v>
      </c>
      <c r="G404" s="10">
        <f>(data1!$A399-Logit!$B404)*data1!C399</f>
        <v>0.93929255732887995</v>
      </c>
      <c r="H404" s="10">
        <f>(data1!$A399-Logit!$B404)*data1!D399</f>
        <v>0.76317520282971496</v>
      </c>
      <c r="I404" s="10">
        <f>(data1!$A399-Logit!$B404)*data1!E399</f>
        <v>9.9212776367862947</v>
      </c>
      <c r="J404" s="10">
        <f>(data1!$A399-Logit!$B404)*data1!F399</f>
        <v>2.0547024691569247</v>
      </c>
      <c r="K404" s="10">
        <f>(data1!$A399-Logit!$B404)*data1!G399</f>
        <v>0</v>
      </c>
      <c r="L404" s="10">
        <f>(data1!$A399-Logit!$B404)*data1!H399</f>
        <v>0</v>
      </c>
    </row>
    <row r="405" spans="1:12" x14ac:dyDescent="0.25">
      <c r="A405">
        <v>399</v>
      </c>
      <c r="B405">
        <f>1/(1+EXP(-($A$3+SUMPRODUCT($B$3:$H$3,data1!B400:H400))))</f>
        <v>0.66777053120922647</v>
      </c>
      <c r="C405">
        <f>(B405^data1!A400)*((1-B405)^(1-data1!A400))</f>
        <v>0.66777053120922647</v>
      </c>
      <c r="D405">
        <f t="shared" si="8"/>
        <v>-0.4038106806145334</v>
      </c>
      <c r="E405" s="10">
        <f>data1!$A400-Logit!$B405</f>
        <v>0.33222946879077353</v>
      </c>
      <c r="F405" s="10">
        <f>(data1!$A400-Logit!$B405)*data1!B400</f>
        <v>12.990164118648229</v>
      </c>
      <c r="G405" s="10">
        <f>(data1!$A400-Logit!$B405)*data1!C400</f>
        <v>4.6512125630708292</v>
      </c>
      <c r="H405" s="10">
        <f>(data1!$A400-Logit!$B405)*data1!D400</f>
        <v>4.6512125630708292</v>
      </c>
      <c r="I405" s="10">
        <f>(data1!$A400-Logit!$B405)*data1!E400</f>
        <v>65.116975882991611</v>
      </c>
      <c r="J405" s="10">
        <f>(data1!$A400-Logit!$B405)*data1!F400</f>
        <v>16.279243970747903</v>
      </c>
      <c r="K405" s="10">
        <f>(data1!$A400-Logit!$B405)*data1!G400</f>
        <v>0</v>
      </c>
      <c r="L405" s="10">
        <f>(data1!$A400-Logit!$B405)*data1!H400</f>
        <v>0.33222946879077353</v>
      </c>
    </row>
    <row r="406" spans="1:12" x14ac:dyDescent="0.25">
      <c r="A406">
        <v>400</v>
      </c>
      <c r="B406">
        <f>1/(1+EXP(-($A$3+SUMPRODUCT($B$3:$H$3,data1!B401:H401))))</f>
        <v>0.45671445100200669</v>
      </c>
      <c r="C406">
        <f>(B406^data1!A401)*((1-B406)^(1-data1!A401))</f>
        <v>0.45671445100200669</v>
      </c>
      <c r="D406">
        <f t="shared" si="8"/>
        <v>-0.78369691707149769</v>
      </c>
      <c r="E406" s="10">
        <f>data1!$A401-Logit!$B406</f>
        <v>0.54328554899799331</v>
      </c>
      <c r="F406" s="10">
        <f>(data1!$A401-Logit!$B406)*data1!B401</f>
        <v>10.012791174523727</v>
      </c>
      <c r="G406" s="10">
        <f>(data1!$A401-Logit!$B406)*data1!C401</f>
        <v>8.1492832349699</v>
      </c>
      <c r="H406" s="10">
        <f>(data1!$A401-Logit!$B406)*data1!D401</f>
        <v>9.2358543329658858</v>
      </c>
      <c r="I406" s="10">
        <f>(data1!$A401-Logit!$B406)*data1!E401</f>
        <v>157.00952366042006</v>
      </c>
      <c r="J406" s="10">
        <f>(data1!$A401-Logit!$B406)*data1!F401</f>
        <v>20.644850861923747</v>
      </c>
      <c r="K406" s="10">
        <f>(data1!$A401-Logit!$B406)*data1!G401</f>
        <v>1.0865710979959866</v>
      </c>
      <c r="L406" s="10">
        <f>(data1!$A401-Logit!$B406)*data1!H401</f>
        <v>1.0865710979959866</v>
      </c>
    </row>
    <row r="407" spans="1:12" x14ac:dyDescent="0.25">
      <c r="A407">
        <v>401</v>
      </c>
      <c r="B407">
        <f>1/(1+EXP(-($A$3+SUMPRODUCT($B$3:$H$3,data1!B402:H402))))</f>
        <v>0.60999193426609943</v>
      </c>
      <c r="C407">
        <f>(B407^data1!A402)*((1-B407)^(1-data1!A402))</f>
        <v>0.60999193426609943</v>
      </c>
      <c r="D407">
        <f t="shared" si="8"/>
        <v>-0.49430954441678943</v>
      </c>
      <c r="E407" s="10">
        <f>data1!$A402-Logit!$B407</f>
        <v>0.39000806573390057</v>
      </c>
      <c r="F407" s="10">
        <f>(data1!$A402-Logit!$B407)*data1!B402</f>
        <v>8.1901693804119127</v>
      </c>
      <c r="G407" s="10">
        <f>(data1!$A402-Logit!$B407)*data1!C402</f>
        <v>5.4601129202746082</v>
      </c>
      <c r="H407" s="10">
        <f>(data1!$A402-Logit!$B407)*data1!D402</f>
        <v>1.9500403286695027</v>
      </c>
      <c r="I407" s="10">
        <f>(data1!$A402-Logit!$B407)*data1!E402</f>
        <v>9.7502016433475145</v>
      </c>
      <c r="J407" s="10">
        <f>(data1!$A402-Logit!$B407)*data1!F402</f>
        <v>16.380338760823825</v>
      </c>
      <c r="K407" s="10">
        <f>(data1!$A402-Logit!$B407)*data1!G402</f>
        <v>0</v>
      </c>
      <c r="L407" s="10">
        <f>(data1!$A402-Logit!$B407)*data1!H402</f>
        <v>0.78001613146780113</v>
      </c>
    </row>
    <row r="408" spans="1:12" x14ac:dyDescent="0.25">
      <c r="A408">
        <v>402</v>
      </c>
      <c r="B408">
        <f>1/(1+EXP(-($A$3+SUMPRODUCT($B$3:$H$3,data1!B403:H403))))</f>
        <v>5.5700295774353828E-2</v>
      </c>
      <c r="C408">
        <f>(B408^data1!A403)*((1-B408)^(1-data1!A403))</f>
        <v>5.5700295774353828E-2</v>
      </c>
      <c r="D408">
        <f t="shared" si="8"/>
        <v>-2.8877698219309718</v>
      </c>
      <c r="E408" s="10">
        <f>data1!$A403-Logit!$B408</f>
        <v>0.94429970422564613</v>
      </c>
      <c r="F408" s="10">
        <f>(data1!$A403-Logit!$B408)*data1!B403</f>
        <v>55.71368254931312</v>
      </c>
      <c r="G408" s="10">
        <f>(data1!$A403-Logit!$B408)*data1!C403</f>
        <v>7.554397633805169</v>
      </c>
      <c r="H408" s="10">
        <f>(data1!$A403-Logit!$B408)*data1!D403</f>
        <v>1.8885994084512923</v>
      </c>
      <c r="I408" s="10">
        <f>(data1!$A403-Logit!$B408)*data1!E403</f>
        <v>3.7771988169025845</v>
      </c>
      <c r="J408" s="10">
        <f>(data1!$A403-Logit!$B408)*data1!F403</f>
        <v>45.326385802831012</v>
      </c>
      <c r="K408" s="10">
        <f>(data1!$A403-Logit!$B408)*data1!G403</f>
        <v>0</v>
      </c>
      <c r="L408" s="10">
        <f>(data1!$A403-Logit!$B408)*data1!H403</f>
        <v>0.94429970422564613</v>
      </c>
    </row>
    <row r="409" spans="1:12" x14ac:dyDescent="0.25">
      <c r="A409">
        <v>403</v>
      </c>
      <c r="B409">
        <f>1/(1+EXP(-($A$3+SUMPRODUCT($B$3:$H$3,data1!B404:H404))))</f>
        <v>0.18131753655862068</v>
      </c>
      <c r="C409">
        <f>(B409^data1!A404)*((1-B409)^(1-data1!A404))</f>
        <v>0.18131753655862068</v>
      </c>
      <c r="D409">
        <f t="shared" si="8"/>
        <v>-1.7075054391554285</v>
      </c>
      <c r="E409" s="10">
        <f>data1!$A404-Logit!$B409</f>
        <v>0.81868246344137929</v>
      </c>
      <c r="F409" s="10">
        <f>(data1!$A404-Logit!$B409)*data1!B404</f>
        <v>20.712665700461788</v>
      </c>
      <c r="G409" s="10">
        <f>(data1!$A404-Logit!$B409)*data1!C404</f>
        <v>11.46155448817931</v>
      </c>
      <c r="H409" s="10">
        <f>(data1!$A404-Logit!$B409)*data1!D404</f>
        <v>0</v>
      </c>
      <c r="I409" s="10">
        <f>(data1!$A404-Logit!$B409)*data1!E404</f>
        <v>0</v>
      </c>
      <c r="J409" s="10">
        <f>(data1!$A404-Logit!$B409)*data1!F404</f>
        <v>41.752805635510342</v>
      </c>
      <c r="K409" s="10">
        <f>(data1!$A404-Logit!$B409)*data1!G404</f>
        <v>0</v>
      </c>
      <c r="L409" s="10">
        <f>(data1!$A404-Logit!$B409)*data1!H404</f>
        <v>0</v>
      </c>
    </row>
    <row r="410" spans="1:12" x14ac:dyDescent="0.25">
      <c r="A410">
        <v>404</v>
      </c>
      <c r="B410">
        <f>1/(1+EXP(-($A$3+SUMPRODUCT($B$3:$H$3,data1!B405:H405))))</f>
        <v>0.37933838002731946</v>
      </c>
      <c r="C410">
        <f>(B410^data1!A405)*((1-B410)^(1-data1!A405))</f>
        <v>0.37933838002731946</v>
      </c>
      <c r="D410">
        <f t="shared" si="8"/>
        <v>-0.96932664893827059</v>
      </c>
      <c r="E410" s="10">
        <f>data1!$A405-Logit!$B410</f>
        <v>0.62066161997268054</v>
      </c>
      <c r="F410" s="10">
        <f>(data1!$A405-Logit!$B410)*data1!B405</f>
        <v>14.429756424593972</v>
      </c>
      <c r="G410" s="10">
        <f>(data1!$A405-Logit!$B410)*data1!C405</f>
        <v>7.447939439672167</v>
      </c>
      <c r="H410" s="10">
        <f>(data1!$A405-Logit!$B410)*data1!D405</f>
        <v>1.8619848599180417</v>
      </c>
      <c r="I410" s="10">
        <f>(data1!$A405-Logit!$B410)*data1!E405</f>
        <v>5.5859545797541248</v>
      </c>
      <c r="J410" s="10">
        <f>(data1!$A405-Logit!$B410)*data1!F405</f>
        <v>26.688449658825263</v>
      </c>
      <c r="K410" s="10">
        <f>(data1!$A405-Logit!$B410)*data1!G405</f>
        <v>0</v>
      </c>
      <c r="L410" s="10">
        <f>(data1!$A405-Logit!$B410)*data1!H405</f>
        <v>1.2413232399453611</v>
      </c>
    </row>
    <row r="411" spans="1:12" x14ac:dyDescent="0.25">
      <c r="A411">
        <v>405</v>
      </c>
      <c r="B411">
        <f>1/(1+EXP(-($A$3+SUMPRODUCT($B$3:$H$3,data1!B406:H406))))</f>
        <v>0.85255432942548626</v>
      </c>
      <c r="C411">
        <f>(B411^data1!A406)*((1-B411)^(1-data1!A406))</f>
        <v>0.85255432942548626</v>
      </c>
      <c r="D411">
        <f t="shared" si="8"/>
        <v>-0.15951834232374332</v>
      </c>
      <c r="E411" s="10">
        <f>data1!$A406-Logit!$B411</f>
        <v>0.14744567057451374</v>
      </c>
      <c r="F411" s="10">
        <f>(data1!$A406-Logit!$B411)*data1!B406</f>
        <v>3.6755385384304007</v>
      </c>
      <c r="G411" s="10">
        <f>(data1!$A406-Logit!$B411)*data1!C406</f>
        <v>1.7693480468941649</v>
      </c>
      <c r="H411" s="10">
        <f>(data1!$A406-Logit!$B411)*data1!D406</f>
        <v>3.0963590820647884</v>
      </c>
      <c r="I411" s="10">
        <f>(data1!$A406-Logit!$B411)*data1!E406</f>
        <v>65.023540723360554</v>
      </c>
      <c r="J411" s="10">
        <f>(data1!$A406-Logit!$B411)*data1!F406</f>
        <v>6.3401638347040912</v>
      </c>
      <c r="K411" s="10">
        <f>(data1!$A406-Logit!$B411)*data1!G406</f>
        <v>0</v>
      </c>
      <c r="L411" s="10">
        <f>(data1!$A406-Logit!$B411)*data1!H406</f>
        <v>0.14744567057451374</v>
      </c>
    </row>
    <row r="412" spans="1:12" x14ac:dyDescent="0.25">
      <c r="A412">
        <v>406</v>
      </c>
      <c r="B412">
        <f>1/(1+EXP(-($A$3+SUMPRODUCT($B$3:$H$3,data1!B407:H407))))</f>
        <v>0.91172835710816769</v>
      </c>
      <c r="C412">
        <f>(B412^data1!A407)*((1-B412)^(1-data1!A407))</f>
        <v>0.91172835710816769</v>
      </c>
      <c r="D412">
        <f t="shared" si="8"/>
        <v>-9.241318732319459E-2</v>
      </c>
      <c r="E412" s="10">
        <f>data1!$A407-Logit!$B412</f>
        <v>8.8271642891832314E-2</v>
      </c>
      <c r="F412" s="10">
        <f>(data1!$A407-Logit!$B412)*data1!B407</f>
        <v>1.3048303786714848</v>
      </c>
      <c r="G412" s="10">
        <f>(data1!$A407-Logit!$B412)*data1!C407</f>
        <v>1.0592597147019878</v>
      </c>
      <c r="H412" s="10">
        <f>(data1!$A407-Logit!$B412)*data1!D407</f>
        <v>1.7654328578366463</v>
      </c>
      <c r="I412" s="10">
        <f>(data1!$A407-Logit!$B412)*data1!E407</f>
        <v>35.308657156732927</v>
      </c>
      <c r="J412" s="10">
        <f>(data1!$A407-Logit!$B412)*data1!F407</f>
        <v>3.3543224298896277</v>
      </c>
      <c r="K412" s="10">
        <f>(data1!$A407-Logit!$B412)*data1!G407</f>
        <v>0</v>
      </c>
      <c r="L412" s="10">
        <f>(data1!$A407-Logit!$B412)*data1!H407</f>
        <v>8.8271642891832314E-2</v>
      </c>
    </row>
    <row r="413" spans="1:12" x14ac:dyDescent="0.25">
      <c r="A413">
        <v>407</v>
      </c>
      <c r="B413">
        <f>1/(1+EXP(-($A$3+SUMPRODUCT($B$3:$H$3,data1!B408:H408))))</f>
        <v>0.8369905924239659</v>
      </c>
      <c r="C413">
        <f>(B413^data1!A408)*((1-B413)^(1-data1!A408))</f>
        <v>0.8369905924239659</v>
      </c>
      <c r="D413">
        <f t="shared" si="8"/>
        <v>-0.17794244819266575</v>
      </c>
      <c r="E413" s="10">
        <f>data1!$A408-Logit!$B413</f>
        <v>0.1630094075760341</v>
      </c>
      <c r="F413" s="10">
        <f>(data1!$A408-Logit!$B413)*data1!B408</f>
        <v>3.0808824047404562</v>
      </c>
      <c r="G413" s="10">
        <f>(data1!$A408-Logit!$B413)*data1!C408</f>
        <v>1.9561128909124093</v>
      </c>
      <c r="H413" s="10">
        <f>(data1!$A408-Logit!$B413)*data1!D408</f>
        <v>3.0971787439446481</v>
      </c>
      <c r="I413" s="10">
        <f>(data1!$A408-Logit!$B413)*data1!E408</f>
        <v>58.846396134948314</v>
      </c>
      <c r="J413" s="10">
        <f>(data1!$A408-Logit!$B413)*data1!F408</f>
        <v>7.172413933345501</v>
      </c>
      <c r="K413" s="10">
        <f>(data1!$A408-Logit!$B413)*data1!G408</f>
        <v>0</v>
      </c>
      <c r="L413" s="10">
        <f>(data1!$A408-Logit!$B413)*data1!H408</f>
        <v>0.1630094075760341</v>
      </c>
    </row>
    <row r="414" spans="1:12" x14ac:dyDescent="0.25">
      <c r="A414">
        <v>408</v>
      </c>
      <c r="B414">
        <f>1/(1+EXP(-($A$3+SUMPRODUCT($B$3:$H$3,data1!B409:H409))))</f>
        <v>0.26354237591889385</v>
      </c>
      <c r="C414">
        <f>(B414^data1!A409)*((1-B414)^(1-data1!A409))</f>
        <v>0.26354237591889385</v>
      </c>
      <c r="D414">
        <f t="shared" si="8"/>
        <v>-1.3335411045042356</v>
      </c>
      <c r="E414" s="10">
        <f>data1!$A409-Logit!$B414</f>
        <v>0.73645762408110615</v>
      </c>
      <c r="F414" s="10">
        <f>(data1!$A409-Logit!$B414)*data1!B409</f>
        <v>15.465610105703229</v>
      </c>
      <c r="G414" s="10">
        <f>(data1!$A409-Logit!$B414)*data1!C409</f>
        <v>8.8374914889732743</v>
      </c>
      <c r="H414" s="10">
        <f>(data1!$A409-Logit!$B414)*data1!D409</f>
        <v>2.9458304963244246</v>
      </c>
      <c r="I414" s="10">
        <f>(data1!$A409-Logit!$B414)*data1!E409</f>
        <v>11.783321985297698</v>
      </c>
      <c r="J414" s="10">
        <f>(data1!$A409-Logit!$B414)*data1!F409</f>
        <v>26.512474466919823</v>
      </c>
      <c r="K414" s="10">
        <f>(data1!$A409-Logit!$B414)*data1!G409</f>
        <v>0.73645762408110615</v>
      </c>
      <c r="L414" s="10">
        <f>(data1!$A409-Logit!$B414)*data1!H409</f>
        <v>2.2093728722433186</v>
      </c>
    </row>
    <row r="415" spans="1:12" x14ac:dyDescent="0.25">
      <c r="A415">
        <v>409</v>
      </c>
      <c r="B415">
        <f>1/(1+EXP(-($A$3+SUMPRODUCT($B$3:$H$3,data1!B410:H410))))</f>
        <v>0.9083810398190354</v>
      </c>
      <c r="C415">
        <f>(B415^data1!A410)*((1-B415)^(1-data1!A410))</f>
        <v>0.9083810398190354</v>
      </c>
      <c r="D415">
        <f t="shared" si="8"/>
        <v>-9.6091341030386218E-2</v>
      </c>
      <c r="E415" s="10">
        <f>data1!$A410-Logit!$B415</f>
        <v>9.1618960180964604E-2</v>
      </c>
      <c r="F415" s="10">
        <f>(data1!$A410-Logit!$B415)*data1!B410</f>
        <v>0.91619047555614153</v>
      </c>
      <c r="G415" s="10">
        <f>(data1!$A410-Logit!$B415)*data1!C410</f>
        <v>1.0994275221715752</v>
      </c>
      <c r="H415" s="10">
        <f>(data1!$A410-Logit!$B415)*data1!D410</f>
        <v>1.7407602434383276</v>
      </c>
      <c r="I415" s="10">
        <f>(data1!$A410-Logit!$B415)*data1!E410</f>
        <v>33.074444625328219</v>
      </c>
      <c r="J415" s="10">
        <f>(data1!$A410-Logit!$B415)*data1!F410</f>
        <v>3.4815204868766552</v>
      </c>
      <c r="K415" s="10">
        <f>(data1!$A410-Logit!$B415)*data1!G410</f>
        <v>0</v>
      </c>
      <c r="L415" s="10">
        <f>(data1!$A410-Logit!$B415)*data1!H410</f>
        <v>0</v>
      </c>
    </row>
    <row r="416" spans="1:12" x14ac:dyDescent="0.25">
      <c r="A416">
        <v>410</v>
      </c>
      <c r="B416">
        <f>1/(1+EXP(-($A$3+SUMPRODUCT($B$3:$H$3,data1!B411:H411))))</f>
        <v>0.33514139549913685</v>
      </c>
      <c r="C416">
        <f>(B416^data1!A411)*((1-B416)^(1-data1!A411))</f>
        <v>0.33514139549913685</v>
      </c>
      <c r="D416">
        <f t="shared" si="8"/>
        <v>-1.0932027600893124</v>
      </c>
      <c r="E416" s="10">
        <f>data1!$A411-Logit!$B416</f>
        <v>0.66485860450086309</v>
      </c>
      <c r="F416" s="10">
        <f>(data1!$A411-Logit!$B416)*data1!B411</f>
        <v>19.486988857324569</v>
      </c>
      <c r="G416" s="10">
        <f>(data1!$A411-Logit!$B416)*data1!C411</f>
        <v>5.3188688360069047</v>
      </c>
      <c r="H416" s="10">
        <f>(data1!$A411-Logit!$B416)*data1!D411</f>
        <v>7.3134446495094938</v>
      </c>
      <c r="I416" s="10">
        <f>(data1!$A411-Logit!$B416)*data1!E411</f>
        <v>80.447891144604441</v>
      </c>
      <c r="J416" s="10">
        <f>(data1!$A411-Logit!$B416)*data1!F411</f>
        <v>31.248354411540564</v>
      </c>
      <c r="K416" s="10">
        <f>(data1!$A411-Logit!$B416)*data1!G411</f>
        <v>0</v>
      </c>
      <c r="L416" s="10">
        <f>(data1!$A411-Logit!$B416)*data1!H411</f>
        <v>0</v>
      </c>
    </row>
    <row r="417" spans="1:12" x14ac:dyDescent="0.25">
      <c r="A417">
        <v>411</v>
      </c>
      <c r="B417">
        <f>1/(1+EXP(-($A$3+SUMPRODUCT($B$3:$H$3,data1!B412:H412))))</f>
        <v>0.89938398210295922</v>
      </c>
      <c r="C417">
        <f>(B417^data1!A412)*((1-B417)^(1-data1!A412))</f>
        <v>0.89938398210295922</v>
      </c>
      <c r="D417">
        <f t="shared" si="8"/>
        <v>-0.10604521434052462</v>
      </c>
      <c r="E417" s="10">
        <f>data1!$A412-Logit!$B417</f>
        <v>0.10061601789704078</v>
      </c>
      <c r="F417" s="10">
        <f>(data1!$A412-Logit!$B417)*data1!B412</f>
        <v>1.3220976762229837</v>
      </c>
      <c r="G417" s="10">
        <f>(data1!$A412-Logit!$B417)*data1!C412</f>
        <v>1.2073922147644893</v>
      </c>
      <c r="H417" s="10">
        <f>(data1!$A412-Logit!$B417)*data1!D412</f>
        <v>1.4086242505585709</v>
      </c>
      <c r="I417" s="10">
        <f>(data1!$A412-Logit!$B417)*data1!E412</f>
        <v>19.720739507819992</v>
      </c>
      <c r="J417" s="10">
        <f>(data1!$A412-Logit!$B417)*data1!F412</f>
        <v>3.4209446084993864</v>
      </c>
      <c r="K417" s="10">
        <f>(data1!$A412-Logit!$B417)*data1!G412</f>
        <v>0</v>
      </c>
      <c r="L417" s="10">
        <f>(data1!$A412-Logit!$B417)*data1!H412</f>
        <v>0.20123203579408155</v>
      </c>
    </row>
    <row r="418" spans="1:12" x14ac:dyDescent="0.25">
      <c r="A418">
        <v>412</v>
      </c>
      <c r="B418">
        <f>1/(1+EXP(-($A$3+SUMPRODUCT($B$3:$H$3,data1!B413:H413))))</f>
        <v>0.56236396458174054</v>
      </c>
      <c r="C418">
        <f>(B418^data1!A413)*((1-B418)^(1-data1!A413))</f>
        <v>0.56236396458174054</v>
      </c>
      <c r="D418">
        <f t="shared" si="8"/>
        <v>-0.57560601489532259</v>
      </c>
      <c r="E418" s="10">
        <f>data1!$A413-Logit!$B418</f>
        <v>0.43763603541825946</v>
      </c>
      <c r="F418" s="10">
        <f>(data1!$A413-Logit!$B418)*data1!B413</f>
        <v>10.980285691248611</v>
      </c>
      <c r="G418" s="10">
        <f>(data1!$A413-Logit!$B418)*data1!C413</f>
        <v>7.4398126021104112</v>
      </c>
      <c r="H418" s="10">
        <f>(data1!$A413-Logit!$B418)*data1!D413</f>
        <v>3.5010882833460757</v>
      </c>
      <c r="I418" s="10">
        <f>(data1!$A413-Logit!$B418)*data1!E413</f>
        <v>28.008706266768606</v>
      </c>
      <c r="J418" s="10">
        <f>(data1!$A413-Logit!$B418)*data1!F413</f>
        <v>17.505441416730378</v>
      </c>
      <c r="K418" s="10">
        <f>(data1!$A413-Logit!$B418)*data1!G413</f>
        <v>0.43763603541825946</v>
      </c>
      <c r="L418" s="10">
        <f>(data1!$A413-Logit!$B418)*data1!H413</f>
        <v>0.87527207083651892</v>
      </c>
    </row>
    <row r="419" spans="1:12" x14ac:dyDescent="0.25">
      <c r="A419">
        <v>413</v>
      </c>
      <c r="B419">
        <f>1/(1+EXP(-($A$3+SUMPRODUCT($B$3:$H$3,data1!B414:H414))))</f>
        <v>0.90400170971071747</v>
      </c>
      <c r="C419">
        <f>(B419^data1!A414)*((1-B419)^(1-data1!A414))</f>
        <v>0.90400170971071747</v>
      </c>
      <c r="D419">
        <f t="shared" si="8"/>
        <v>-0.10092402731883145</v>
      </c>
      <c r="E419" s="10">
        <f>data1!$A414-Logit!$B419</f>
        <v>9.5998290289282528E-2</v>
      </c>
      <c r="F419" s="10">
        <f>(data1!$A414-Logit!$B419)*data1!B414</f>
        <v>1.4015684831644932</v>
      </c>
      <c r="G419" s="10">
        <f>(data1!$A414-Logit!$B419)*data1!C414</f>
        <v>1.1519794834713903</v>
      </c>
      <c r="H419" s="10">
        <f>(data1!$A414-Logit!$B419)*data1!D414</f>
        <v>1.247977773760673</v>
      </c>
      <c r="I419" s="10">
        <f>(data1!$A414-Logit!$B419)*data1!E414</f>
        <v>16.223711058888746</v>
      </c>
      <c r="J419" s="10">
        <f>(data1!$A414-Logit!$B419)*data1!F414</f>
        <v>2.9759469989677583</v>
      </c>
      <c r="K419" s="10">
        <f>(data1!$A414-Logit!$B419)*data1!G414</f>
        <v>0</v>
      </c>
      <c r="L419" s="10">
        <f>(data1!$A414-Logit!$B419)*data1!H414</f>
        <v>9.5998290289282528E-2</v>
      </c>
    </row>
    <row r="420" spans="1:12" x14ac:dyDescent="0.25">
      <c r="A420">
        <v>414</v>
      </c>
      <c r="B420">
        <f>1/(1+EXP(-($A$3+SUMPRODUCT($B$3:$H$3,data1!B415:H415))))</f>
        <v>0.89367766547007943</v>
      </c>
      <c r="C420">
        <f>(B420^data1!A415)*((1-B420)^(1-data1!A415))</f>
        <v>0.89367766547007943</v>
      </c>
      <c r="D420">
        <f t="shared" si="8"/>
        <v>-0.11241012198900274</v>
      </c>
      <c r="E420" s="10">
        <f>data1!$A415-Logit!$B420</f>
        <v>0.10632233452992057</v>
      </c>
      <c r="F420" s="10">
        <f>(data1!$A415-Logit!$B420)*data1!B415</f>
        <v>0.12758693325184817</v>
      </c>
      <c r="G420" s="10">
        <f>(data1!$A415-Logit!$B420)*data1!C415</f>
        <v>1.2758680143590468</v>
      </c>
      <c r="H420" s="10">
        <f>(data1!$A415-Logit!$B420)*data1!D415</f>
        <v>2.5517360287180937</v>
      </c>
      <c r="I420" s="10">
        <f>(data1!$A415-Logit!$B420)*data1!E415</f>
        <v>61.241664689234248</v>
      </c>
      <c r="J420" s="10">
        <f>(data1!$A415-Logit!$B420)*data1!F415</f>
        <v>4.890827388376346</v>
      </c>
      <c r="K420" s="10">
        <f>(data1!$A415-Logit!$B420)*data1!G415</f>
        <v>0</v>
      </c>
      <c r="L420" s="10">
        <f>(data1!$A415-Logit!$B420)*data1!H415</f>
        <v>0</v>
      </c>
    </row>
    <row r="421" spans="1:12" x14ac:dyDescent="0.25">
      <c r="A421">
        <v>415</v>
      </c>
      <c r="B421">
        <f>1/(1+EXP(-($A$3+SUMPRODUCT($B$3:$H$3,data1!B416:H416))))</f>
        <v>0.51324103794261788</v>
      </c>
      <c r="C421">
        <f>(B421^data1!A416)*((1-B421)^(1-data1!A416))</f>
        <v>0.51324103794261788</v>
      </c>
      <c r="D421">
        <f t="shared" si="8"/>
        <v>-0.66700968462352861</v>
      </c>
      <c r="E421" s="10">
        <f>data1!$A416-Logit!$B421</f>
        <v>0.48675896205738212</v>
      </c>
      <c r="F421" s="10">
        <f>(data1!$A416-Logit!$B421)*data1!B416</f>
        <v>15.576288642674326</v>
      </c>
      <c r="G421" s="10">
        <f>(data1!$A416-Logit!$B421)*data1!C416</f>
        <v>6.8146254688033494</v>
      </c>
      <c r="H421" s="10">
        <f>(data1!$A416-Logit!$B421)*data1!D416</f>
        <v>0.48675896205738212</v>
      </c>
      <c r="I421" s="10">
        <f>(data1!$A416-Logit!$B421)*data1!E416</f>
        <v>0.48675896205738212</v>
      </c>
      <c r="J421" s="10">
        <f>(data1!$A416-Logit!$B421)*data1!F416</f>
        <v>17.523322634065757</v>
      </c>
      <c r="K421" s="10">
        <f>(data1!$A416-Logit!$B421)*data1!G416</f>
        <v>0</v>
      </c>
      <c r="L421" s="10">
        <f>(data1!$A416-Logit!$B421)*data1!H416</f>
        <v>1.4602768861721462</v>
      </c>
    </row>
    <row r="422" spans="1:12" x14ac:dyDescent="0.25">
      <c r="A422">
        <v>416</v>
      </c>
      <c r="B422">
        <f>1/(1+EXP(-($A$3+SUMPRODUCT($B$3:$H$3,data1!B417:H417))))</f>
        <v>0.16843099175195975</v>
      </c>
      <c r="C422">
        <f>(B422^data1!A417)*((1-B422)^(1-data1!A417))</f>
        <v>0.16843099175195975</v>
      </c>
      <c r="D422">
        <f t="shared" si="8"/>
        <v>-1.7812291575747283</v>
      </c>
      <c r="E422" s="10">
        <f>data1!$A417-Logit!$B422</f>
        <v>0.83156900824804025</v>
      </c>
      <c r="F422" s="10">
        <f>(data1!$A417-Logit!$B422)*data1!B417</f>
        <v>13.404867733366739</v>
      </c>
      <c r="G422" s="10">
        <f>(data1!$A417-Logit!$B422)*data1!C417</f>
        <v>10.810397107224523</v>
      </c>
      <c r="H422" s="10">
        <f>(data1!$A417-Logit!$B422)*data1!D417</f>
        <v>0.83156900824804025</v>
      </c>
      <c r="I422" s="10">
        <f>(data1!$A417-Logit!$B422)*data1!E417</f>
        <v>0.83156900824804025</v>
      </c>
      <c r="J422" s="10">
        <f>(data1!$A417-Logit!$B422)*data1!F417</f>
        <v>32.431191321673573</v>
      </c>
      <c r="K422" s="10">
        <f>(data1!$A417-Logit!$B422)*data1!G417</f>
        <v>0.83156900824804025</v>
      </c>
      <c r="L422" s="10">
        <f>(data1!$A417-Logit!$B422)*data1!H417</f>
        <v>1.6631380164960805</v>
      </c>
    </row>
    <row r="423" spans="1:12" x14ac:dyDescent="0.25">
      <c r="A423">
        <v>417</v>
      </c>
      <c r="B423">
        <f>1/(1+EXP(-($A$3+SUMPRODUCT($B$3:$H$3,data1!B418:H418))))</f>
        <v>0.76138164797001073</v>
      </c>
      <c r="C423">
        <f>(B423^data1!A418)*((1-B423)^(1-data1!A418))</f>
        <v>0.76138164797001073</v>
      </c>
      <c r="D423">
        <f t="shared" si="8"/>
        <v>-0.2726205383318257</v>
      </c>
      <c r="E423" s="10">
        <f>data1!$A418-Logit!$B423</f>
        <v>0.23861835202998927</v>
      </c>
      <c r="F423" s="10">
        <f>(data1!$A418-Logit!$B423)*data1!B418</f>
        <v>6.3233917903353678</v>
      </c>
      <c r="G423" s="10">
        <f>(data1!$A418-Logit!$B423)*data1!C418</f>
        <v>4.0565119845098172</v>
      </c>
      <c r="H423" s="10">
        <f>(data1!$A418-Logit!$B423)*data1!D418</f>
        <v>0.7158550560899678</v>
      </c>
      <c r="I423" s="10">
        <f>(data1!$A418-Logit!$B423)*data1!E418</f>
        <v>2.1475651682699035</v>
      </c>
      <c r="J423" s="10">
        <f>(data1!$A418-Logit!$B423)*data1!F418</f>
        <v>8.5902606730796141</v>
      </c>
      <c r="K423" s="10">
        <f>(data1!$A418-Logit!$B423)*data1!G418</f>
        <v>0</v>
      </c>
      <c r="L423" s="10">
        <f>(data1!$A418-Logit!$B423)*data1!H418</f>
        <v>0.47723670405997853</v>
      </c>
    </row>
    <row r="424" spans="1:12" x14ac:dyDescent="0.25">
      <c r="A424">
        <v>418</v>
      </c>
      <c r="B424">
        <f>1/(1+EXP(-($A$3+SUMPRODUCT($B$3:$H$3,data1!B419:H419))))</f>
        <v>0.42048954331016325</v>
      </c>
      <c r="C424">
        <f>(B424^data1!A419)*((1-B424)^(1-data1!A419))</f>
        <v>0.42048954331016325</v>
      </c>
      <c r="D424">
        <f t="shared" si="8"/>
        <v>-0.86633566715499311</v>
      </c>
      <c r="E424" s="10">
        <f>data1!$A419-Logit!$B424</f>
        <v>0.57951045668983681</v>
      </c>
      <c r="F424" s="10">
        <f>(data1!$A419-Logit!$B424)*data1!B419</f>
        <v>7.3887903773212882</v>
      </c>
      <c r="G424" s="10">
        <f>(data1!$A419-Logit!$B424)*data1!C419</f>
        <v>4.6360836535186944</v>
      </c>
      <c r="H424" s="10">
        <f>(data1!$A419-Logit!$B424)*data1!D419</f>
        <v>2.3180418267593472</v>
      </c>
      <c r="I424" s="10">
        <f>(data1!$A419-Logit!$B424)*data1!E419</f>
        <v>9.2721673070373889</v>
      </c>
      <c r="J424" s="10">
        <f>(data1!$A419-Logit!$B424)*data1!F419</f>
        <v>21.441886897523961</v>
      </c>
      <c r="K424" s="10">
        <f>(data1!$A419-Logit!$B424)*data1!G419</f>
        <v>0</v>
      </c>
      <c r="L424" s="10">
        <f>(data1!$A419-Logit!$B424)*data1!H419</f>
        <v>2.3180418267593472</v>
      </c>
    </row>
    <row r="425" spans="1:12" x14ac:dyDescent="0.25">
      <c r="A425">
        <v>419</v>
      </c>
      <c r="B425">
        <f>1/(1+EXP(-($A$3+SUMPRODUCT($B$3:$H$3,data1!B420:H420))))</f>
        <v>0.92716539607801951</v>
      </c>
      <c r="C425">
        <f>(B425^data1!A420)*((1-B425)^(1-data1!A420))</f>
        <v>0.92716539607801951</v>
      </c>
      <c r="D425">
        <f t="shared" si="8"/>
        <v>-7.562330853524156E-2</v>
      </c>
      <c r="E425" s="10">
        <f>data1!$A420-Logit!$B425</f>
        <v>7.283460392198049E-2</v>
      </c>
      <c r="F425" s="10">
        <f>(data1!$A420-Logit!$B425)*data1!B420</f>
        <v>0.93956636280935379</v>
      </c>
      <c r="G425" s="10">
        <f>(data1!$A420-Logit!$B425)*data1!C420</f>
        <v>0.87401524706376588</v>
      </c>
      <c r="H425" s="10">
        <f>(data1!$A420-Logit!$B425)*data1!D420</f>
        <v>1.5295266823615903</v>
      </c>
      <c r="I425" s="10">
        <f>(data1!$A420-Logit!$B425)*data1!E420</f>
        <v>32.120060329593393</v>
      </c>
      <c r="J425" s="10">
        <f>(data1!$A420-Logit!$B425)*data1!F420</f>
        <v>2.8405495529572393</v>
      </c>
      <c r="K425" s="10">
        <f>(data1!$A420-Logit!$B425)*data1!G420</f>
        <v>0</v>
      </c>
      <c r="L425" s="10">
        <f>(data1!$A420-Logit!$B425)*data1!H420</f>
        <v>0.29133841568792196</v>
      </c>
    </row>
    <row r="426" spans="1:12" x14ac:dyDescent="0.25">
      <c r="A426">
        <v>420</v>
      </c>
      <c r="B426">
        <f>1/(1+EXP(-($A$3+SUMPRODUCT($B$3:$H$3,data1!B421:H421))))</f>
        <v>0.48533338831984124</v>
      </c>
      <c r="C426">
        <f>(B426^data1!A421)*((1-B426)^(1-data1!A421))</f>
        <v>0.48533338831984124</v>
      </c>
      <c r="D426">
        <f t="shared" si="8"/>
        <v>-0.72291922559724575</v>
      </c>
      <c r="E426" s="10">
        <f>data1!$A421-Logit!$B426</f>
        <v>0.51466661168015881</v>
      </c>
      <c r="F426" s="10">
        <f>(data1!$A421-Logit!$B426)*data1!B421</f>
        <v>5.5069198853802721</v>
      </c>
      <c r="G426" s="10">
        <f>(data1!$A421-Logit!$B426)*data1!C421</f>
        <v>5.6613327284817467</v>
      </c>
      <c r="H426" s="10">
        <f>(data1!$A421-Logit!$B426)*data1!D421</f>
        <v>5.1466661168015886</v>
      </c>
      <c r="I426" s="10">
        <f>(data1!$A421-Logit!$B426)*data1!E421</f>
        <v>51.466661168015882</v>
      </c>
      <c r="J426" s="10">
        <f>(data1!$A421-Logit!$B426)*data1!F421</f>
        <v>18.527998020485718</v>
      </c>
      <c r="K426" s="10">
        <f>(data1!$A421-Logit!$B426)*data1!G421</f>
        <v>0.51466661168015881</v>
      </c>
      <c r="L426" s="10">
        <f>(data1!$A421-Logit!$B426)*data1!H421</f>
        <v>1.5439998350404764</v>
      </c>
    </row>
    <row r="427" spans="1:12" x14ac:dyDescent="0.25">
      <c r="A427">
        <v>421</v>
      </c>
      <c r="B427">
        <f>1/(1+EXP(-($A$3+SUMPRODUCT($B$3:$H$3,data1!B422:H422))))</f>
        <v>0.67297501367037849</v>
      </c>
      <c r="C427">
        <f>(B427^data1!A422)*((1-B427)^(1-data1!A422))</f>
        <v>0.67297501367037849</v>
      </c>
      <c r="D427">
        <f t="shared" si="8"/>
        <v>-0.39604707681655354</v>
      </c>
      <c r="E427" s="10">
        <f>data1!$A422-Logit!$B427</f>
        <v>0.32702498632962151</v>
      </c>
      <c r="F427" s="10">
        <f>(data1!$A422-Logit!$B427)*data1!B422</f>
        <v>4.7202889495576521</v>
      </c>
      <c r="G427" s="10">
        <f>(data1!$A422-Logit!$B427)*data1!C422</f>
        <v>3.9242998359554582</v>
      </c>
      <c r="H427" s="10">
        <f>(data1!$A422-Logit!$B427)*data1!D422</f>
        <v>4.2513248222850795</v>
      </c>
      <c r="I427" s="10">
        <f>(data1!$A422-Logit!$B427)*data1!E422</f>
        <v>55.267222689706038</v>
      </c>
      <c r="J427" s="10">
        <f>(data1!$A422-Logit!$B427)*data1!F422</f>
        <v>16.024224330151455</v>
      </c>
      <c r="K427" s="10">
        <f>(data1!$A422-Logit!$B427)*data1!G422</f>
        <v>0</v>
      </c>
      <c r="L427" s="10">
        <f>(data1!$A422-Logit!$B427)*data1!H422</f>
        <v>0.65404997265924303</v>
      </c>
    </row>
    <row r="428" spans="1:12" x14ac:dyDescent="0.25">
      <c r="A428">
        <v>422</v>
      </c>
      <c r="B428">
        <f>1/(1+EXP(-($A$3+SUMPRODUCT($B$3:$H$3,data1!B423:H423))))</f>
        <v>0.23620758324045318</v>
      </c>
      <c r="C428">
        <f>(B428^data1!A423)*((1-B428)^(1-data1!A423))</f>
        <v>0.23620758324045318</v>
      </c>
      <c r="D428">
        <f t="shared" si="8"/>
        <v>-1.443044270567202</v>
      </c>
      <c r="E428" s="10">
        <f>data1!$A423-Logit!$B428</f>
        <v>0.76379241675954679</v>
      </c>
      <c r="F428" s="10">
        <f>(data1!$A423-Logit!$B428)*data1!B423</f>
        <v>18.108754129242989</v>
      </c>
      <c r="G428" s="10">
        <f>(data1!$A423-Logit!$B428)*data1!C423</f>
        <v>9.165509001114561</v>
      </c>
      <c r="H428" s="10">
        <f>(data1!$A423-Logit!$B428)*data1!D423</f>
        <v>6.8741317508359208</v>
      </c>
      <c r="I428" s="10">
        <f>(data1!$A423-Logit!$B428)*data1!E423</f>
        <v>61.867185757523288</v>
      </c>
      <c r="J428" s="10">
        <f>(data1!$A423-Logit!$B428)*data1!F423</f>
        <v>34.370658754179608</v>
      </c>
      <c r="K428" s="10">
        <f>(data1!$A423-Logit!$B428)*data1!G423</f>
        <v>0.76379241675954679</v>
      </c>
      <c r="L428" s="10">
        <f>(data1!$A423-Logit!$B428)*data1!H423</f>
        <v>0.76379241675954679</v>
      </c>
    </row>
    <row r="429" spans="1:12" x14ac:dyDescent="0.25">
      <c r="A429">
        <v>423</v>
      </c>
      <c r="B429">
        <f>1/(1+EXP(-($A$3+SUMPRODUCT($B$3:$H$3,data1!B424:H424))))</f>
        <v>0.60432106381865291</v>
      </c>
      <c r="C429">
        <f>(B429^data1!A424)*((1-B429)^(1-data1!A424))</f>
        <v>0.60432106381865291</v>
      </c>
      <c r="D429">
        <f t="shared" si="8"/>
        <v>-0.50364965966301856</v>
      </c>
      <c r="E429" s="10">
        <f>data1!$A424-Logit!$B429</f>
        <v>0.39567893618134709</v>
      </c>
      <c r="F429" s="10">
        <f>(data1!$A424-Logit!$B429)*data1!B424</f>
        <v>5.974753596673235</v>
      </c>
      <c r="G429" s="10">
        <f>(data1!$A424-Logit!$B429)*data1!C424</f>
        <v>6.7265419150829002</v>
      </c>
      <c r="H429" s="10">
        <f>(data1!$A424-Logit!$B429)*data1!D424</f>
        <v>5.5395051065388596</v>
      </c>
      <c r="I429" s="10">
        <f>(data1!$A424-Logit!$B429)*data1!E424</f>
        <v>77.553071491544031</v>
      </c>
      <c r="J429" s="10">
        <f>(data1!$A424-Logit!$B429)*data1!F424</f>
        <v>12.661725957803107</v>
      </c>
      <c r="K429" s="10">
        <f>(data1!$A424-Logit!$B429)*data1!G424</f>
        <v>0.79135787236269417</v>
      </c>
      <c r="L429" s="10">
        <f>(data1!$A424-Logit!$B429)*data1!H424</f>
        <v>0</v>
      </c>
    </row>
    <row r="430" spans="1:12" x14ac:dyDescent="0.25">
      <c r="A430">
        <v>424</v>
      </c>
      <c r="B430">
        <f>1/(1+EXP(-($A$3+SUMPRODUCT($B$3:$H$3,data1!B425:H425))))</f>
        <v>0.44509427392272488</v>
      </c>
      <c r="C430">
        <f>(B430^data1!A425)*((1-B430)^(1-data1!A425))</f>
        <v>0.44509427392272488</v>
      </c>
      <c r="D430">
        <f t="shared" si="8"/>
        <v>-0.80946916774151823</v>
      </c>
      <c r="E430" s="10">
        <f>data1!$A425-Logit!$B430</f>
        <v>0.55490572607727517</v>
      </c>
      <c r="F430" s="10">
        <f>(data1!$A425-Logit!$B430)*data1!B425</f>
        <v>10.099270878783052</v>
      </c>
      <c r="G430" s="10">
        <f>(data1!$A425-Logit!$B430)*data1!C425</f>
        <v>5.5490572607727522</v>
      </c>
      <c r="H430" s="10">
        <f>(data1!$A425-Logit!$B430)*data1!D425</f>
        <v>1.1098114521545503</v>
      </c>
      <c r="I430" s="10">
        <f>(data1!$A425-Logit!$B430)*data1!E425</f>
        <v>2.2196229043091007</v>
      </c>
      <c r="J430" s="10">
        <f>(data1!$A425-Logit!$B430)*data1!F425</f>
        <v>19.976606138781907</v>
      </c>
      <c r="K430" s="10">
        <f>(data1!$A425-Logit!$B430)*data1!G425</f>
        <v>0</v>
      </c>
      <c r="L430" s="10">
        <f>(data1!$A425-Logit!$B430)*data1!H425</f>
        <v>2.7745286303863761</v>
      </c>
    </row>
    <row r="431" spans="1:12" x14ac:dyDescent="0.25">
      <c r="A431">
        <v>425</v>
      </c>
      <c r="B431">
        <f>1/(1+EXP(-($A$3+SUMPRODUCT($B$3:$H$3,data1!B426:H426))))</f>
        <v>0.88772121655770364</v>
      </c>
      <c r="C431">
        <f>(B431^data1!A426)*((1-B431)^(1-data1!A426))</f>
        <v>0.88772121655770364</v>
      </c>
      <c r="D431">
        <f t="shared" si="8"/>
        <v>-0.11909753059901636</v>
      </c>
      <c r="E431" s="10">
        <f>data1!$A426-Logit!$B431</f>
        <v>0.11227878344229636</v>
      </c>
      <c r="F431" s="10">
        <f>(data1!$A426-Logit!$B431)*data1!B426</f>
        <v>2.5421102303544445</v>
      </c>
      <c r="G431" s="10">
        <f>(data1!$A426-Logit!$B431)*data1!C426</f>
        <v>1.3473454013075563</v>
      </c>
      <c r="H431" s="10">
        <f>(data1!$A426-Logit!$B431)*data1!D426</f>
        <v>2.3578544522882234</v>
      </c>
      <c r="I431" s="10">
        <f>(data1!$A426-Logit!$B431)*data1!E426</f>
        <v>49.514943498052695</v>
      </c>
      <c r="J431" s="10">
        <f>(data1!$A426-Logit!$B431)*data1!F426</f>
        <v>4.4911513376918544</v>
      </c>
      <c r="K431" s="10">
        <f>(data1!$A426-Logit!$B431)*data1!G426</f>
        <v>0</v>
      </c>
      <c r="L431" s="10">
        <f>(data1!$A426-Logit!$B431)*data1!H426</f>
        <v>0.11227878344229636</v>
      </c>
    </row>
    <row r="432" spans="1:12" x14ac:dyDescent="0.25">
      <c r="A432">
        <v>426</v>
      </c>
      <c r="B432">
        <f>1/(1+EXP(-($A$3+SUMPRODUCT($B$3:$H$3,data1!B427:H427))))</f>
        <v>0.89811716364095895</v>
      </c>
      <c r="C432">
        <f>(B432^data1!A427)*((1-B432)^(1-data1!A427))</f>
        <v>0.89811716364095895</v>
      </c>
      <c r="D432">
        <f t="shared" si="8"/>
        <v>-0.10745474743010398</v>
      </c>
      <c r="E432" s="10">
        <f>data1!$A427-Logit!$B432</f>
        <v>0.10188283635904105</v>
      </c>
      <c r="F432" s="10">
        <f>(data1!$A427-Logit!$B432)*data1!B427</f>
        <v>2.2047526783210212</v>
      </c>
      <c r="G432" s="10">
        <f>(data1!$A427-Logit!$B432)*data1!C427</f>
        <v>1.3244768726675336</v>
      </c>
      <c r="H432" s="10">
        <f>(data1!$A427-Logit!$B432)*data1!D427</f>
        <v>2.2414223998989034</v>
      </c>
      <c r="I432" s="10">
        <f>(data1!$A427-Logit!$B432)*data1!E427</f>
        <v>49.31129279777587</v>
      </c>
      <c r="J432" s="10">
        <f>(data1!$A427-Logit!$B432)*data1!F427</f>
        <v>4.3809619634387653</v>
      </c>
      <c r="K432" s="10">
        <f>(data1!$A427-Logit!$B432)*data1!G427</f>
        <v>0</v>
      </c>
      <c r="L432" s="10">
        <f>(data1!$A427-Logit!$B432)*data1!H427</f>
        <v>0.2037656727180821</v>
      </c>
    </row>
    <row r="433" spans="1:12" x14ac:dyDescent="0.25">
      <c r="A433">
        <v>427</v>
      </c>
      <c r="B433">
        <f>1/(1+EXP(-($A$3+SUMPRODUCT($B$3:$H$3,data1!B428:H428))))</f>
        <v>0.87937396638700049</v>
      </c>
      <c r="C433">
        <f>(B433^data1!A428)*((1-B433)^(1-data1!A428))</f>
        <v>0.87937396638700049</v>
      </c>
      <c r="D433">
        <f t="shared" si="8"/>
        <v>-0.12854502650919863</v>
      </c>
      <c r="E433" s="10">
        <f>data1!$A428-Logit!$B433</f>
        <v>0.12062603361299951</v>
      </c>
      <c r="F433" s="10">
        <f>(data1!$A428-Logit!$B433)*data1!B428</f>
        <v>2.895022966104781</v>
      </c>
      <c r="G433" s="10">
        <f>(data1!$A428-Logit!$B433)*data1!C428</f>
        <v>1.4475124033559941</v>
      </c>
      <c r="H433" s="10">
        <f>(data1!$A428-Logit!$B433)*data1!D428</f>
        <v>1.6887644705819931</v>
      </c>
      <c r="I433" s="10">
        <f>(data1!$A428-Logit!$B433)*data1!E428</f>
        <v>23.642702588147902</v>
      </c>
      <c r="J433" s="10">
        <f>(data1!$A428-Logit!$B433)*data1!F428</f>
        <v>3.9806591092289838</v>
      </c>
      <c r="K433" s="10">
        <f>(data1!$A428-Logit!$B433)*data1!G428</f>
        <v>0</v>
      </c>
      <c r="L433" s="10">
        <f>(data1!$A428-Logit!$B433)*data1!H428</f>
        <v>0.12062603361299951</v>
      </c>
    </row>
    <row r="434" spans="1:12" x14ac:dyDescent="0.25">
      <c r="A434">
        <v>428</v>
      </c>
      <c r="B434">
        <f>1/(1+EXP(-($A$3+SUMPRODUCT($B$3:$H$3,data1!B429:H429))))</f>
        <v>0.80906077668022258</v>
      </c>
      <c r="C434">
        <f>(B434^data1!A429)*((1-B434)^(1-data1!A429))</f>
        <v>0.80906077668022258</v>
      </c>
      <c r="D434">
        <f t="shared" si="8"/>
        <v>-0.21188123905913114</v>
      </c>
      <c r="E434" s="10">
        <f>data1!$A429-Logit!$B434</f>
        <v>0.19093922331977742</v>
      </c>
      <c r="F434" s="10">
        <f>(data1!$A429-Logit!$B434)*data1!B429</f>
        <v>3.0550304866177784</v>
      </c>
      <c r="G434" s="10">
        <f>(data1!$A429-Logit!$B434)*data1!C429</f>
        <v>2.291270679837329</v>
      </c>
      <c r="H434" s="10">
        <f>(data1!$A429-Logit!$B434)*data1!D429</f>
        <v>1.3365745632384418</v>
      </c>
      <c r="I434" s="10">
        <f>(data1!$A429-Logit!$B434)*data1!E429</f>
        <v>9.3560219426690931</v>
      </c>
      <c r="J434" s="10">
        <f>(data1!$A429-Logit!$B434)*data1!F429</f>
        <v>5.7281766995933223</v>
      </c>
      <c r="K434" s="10">
        <f>(data1!$A429-Logit!$B434)*data1!G429</f>
        <v>0</v>
      </c>
      <c r="L434" s="10">
        <f>(data1!$A429-Logit!$B434)*data1!H429</f>
        <v>0.19093922331977742</v>
      </c>
    </row>
    <row r="435" spans="1:12" x14ac:dyDescent="0.25">
      <c r="A435">
        <v>429</v>
      </c>
      <c r="B435">
        <f>1/(1+EXP(-($A$3+SUMPRODUCT($B$3:$H$3,data1!B430:H430))))</f>
        <v>0.22736485341060622</v>
      </c>
      <c r="C435">
        <f>(B435^data1!A430)*((1-B435)^(1-data1!A430))</f>
        <v>0.77263514658939381</v>
      </c>
      <c r="D435">
        <f t="shared" si="8"/>
        <v>-0.25794833847039905</v>
      </c>
      <c r="E435" s="10">
        <f>data1!$A430-Logit!$B435</f>
        <v>-0.22736485341060622</v>
      </c>
      <c r="F435" s="10">
        <f>(data1!$A430-Logit!$B435)*data1!B430</f>
        <v>-4.7803459562251929</v>
      </c>
      <c r="G435" s="10">
        <f>(data1!$A430-Logit!$B435)*data1!C430</f>
        <v>-2.7283782409272748</v>
      </c>
      <c r="H435" s="10">
        <f>(data1!$A430-Logit!$B435)*data1!D430</f>
        <v>-0.45472970682121244</v>
      </c>
      <c r="I435" s="10">
        <f>(data1!$A430-Logit!$B435)*data1!E430</f>
        <v>-0.90945941364242489</v>
      </c>
      <c r="J435" s="10">
        <f>(data1!$A430-Logit!$B435)*data1!F430</f>
        <v>-11.140877817119705</v>
      </c>
      <c r="K435" s="10">
        <f>(data1!$A430-Logit!$B435)*data1!G430</f>
        <v>0</v>
      </c>
      <c r="L435" s="10">
        <f>(data1!$A430-Logit!$B435)*data1!H430</f>
        <v>-0.22736485341060622</v>
      </c>
    </row>
    <row r="436" spans="1:12" x14ac:dyDescent="0.25">
      <c r="A436">
        <v>430</v>
      </c>
      <c r="B436">
        <f>1/(1+EXP(-($A$3+SUMPRODUCT($B$3:$H$3,data1!B431:H431))))</f>
        <v>0.24665848282872177</v>
      </c>
      <c r="C436">
        <f>(B436^data1!A431)*((1-B436)^(1-data1!A431))</f>
        <v>0.75334151717127829</v>
      </c>
      <c r="D436">
        <f t="shared" si="8"/>
        <v>-0.28323661194122574</v>
      </c>
      <c r="E436" s="10">
        <f>data1!$A431-Logit!$B436</f>
        <v>-0.24665848282872177</v>
      </c>
      <c r="F436" s="10">
        <f>(data1!$A431-Logit!$B436)*data1!B431</f>
        <v>-5.8211402888505717</v>
      </c>
      <c r="G436" s="10">
        <f>(data1!$A431-Logit!$B436)*data1!C431</f>
        <v>-3.9465357252595483</v>
      </c>
      <c r="H436" s="10">
        <f>(data1!$A431-Logit!$B436)*data1!D431</f>
        <v>-1.2332924141436088</v>
      </c>
      <c r="I436" s="10">
        <f>(data1!$A431-Logit!$B436)*data1!E431</f>
        <v>-6.166462070718044</v>
      </c>
      <c r="J436" s="10">
        <f>(data1!$A431-Logit!$B436)*data1!F431</f>
        <v>-7.3997544848616528</v>
      </c>
      <c r="K436" s="10">
        <f>(data1!$A431-Logit!$B436)*data1!G431</f>
        <v>-0.49331696565744354</v>
      </c>
      <c r="L436" s="10">
        <f>(data1!$A431-Logit!$B436)*data1!H431</f>
        <v>0</v>
      </c>
    </row>
    <row r="437" spans="1:12" x14ac:dyDescent="0.25">
      <c r="A437">
        <v>431</v>
      </c>
      <c r="B437">
        <f>1/(1+EXP(-($A$3+SUMPRODUCT($B$3:$H$3,data1!B432:H432))))</f>
        <v>0.62831807132854112</v>
      </c>
      <c r="C437">
        <f>(B437^data1!A432)*((1-B437)^(1-data1!A432))</f>
        <v>0.37168192867145888</v>
      </c>
      <c r="D437">
        <f t="shared" si="8"/>
        <v>-0.98971682090909396</v>
      </c>
      <c r="E437" s="10">
        <f>data1!$A432-Logit!$B437</f>
        <v>-0.62831807132854112</v>
      </c>
      <c r="F437" s="10">
        <f>(data1!$A432-Logit!$B437)*data1!B432</f>
        <v>-14.325651546922126</v>
      </c>
      <c r="G437" s="10">
        <f>(data1!$A432-Logit!$B437)*data1!C432</f>
        <v>-7.5398168559424938</v>
      </c>
      <c r="H437" s="10">
        <f>(data1!$A432-Logit!$B437)*data1!D432</f>
        <v>-7.5398168559424938</v>
      </c>
      <c r="I437" s="10">
        <f>(data1!$A432-Logit!$B437)*data1!E432</f>
        <v>-90.477802271309926</v>
      </c>
      <c r="J437" s="10">
        <f>(data1!$A432-Logit!$B437)*data1!F432</f>
        <v>-18.849542139856233</v>
      </c>
      <c r="K437" s="10">
        <f>(data1!$A432-Logit!$B437)*data1!G432</f>
        <v>-0.62831807132854112</v>
      </c>
      <c r="L437" s="10">
        <f>(data1!$A432-Logit!$B437)*data1!H432</f>
        <v>0</v>
      </c>
    </row>
    <row r="438" spans="1:12" x14ac:dyDescent="0.25">
      <c r="A438">
        <v>432</v>
      </c>
      <c r="B438">
        <f>1/(1+EXP(-($A$3+SUMPRODUCT($B$3:$H$3,data1!B433:H433))))</f>
        <v>0.29883736722066628</v>
      </c>
      <c r="C438">
        <f>(B438^data1!A433)*((1-B438)^(1-data1!A433))</f>
        <v>0.70116263277933366</v>
      </c>
      <c r="D438">
        <f t="shared" si="8"/>
        <v>-0.35501541774389755</v>
      </c>
      <c r="E438" s="10">
        <f>data1!$A433-Logit!$B438</f>
        <v>-0.29883736722066628</v>
      </c>
      <c r="F438" s="10">
        <f>(data1!$A433-Logit!$B438)*data1!B433</f>
        <v>-10.731249811295161</v>
      </c>
      <c r="G438" s="10">
        <f>(data1!$A433-Logit!$B438)*data1!C433</f>
        <v>-3.5860484066479952</v>
      </c>
      <c r="H438" s="10">
        <f>(data1!$A433-Logit!$B438)*data1!D433</f>
        <v>-0.29883736722066628</v>
      </c>
      <c r="I438" s="10">
        <f>(data1!$A433-Logit!$B438)*data1!E433</f>
        <v>-0.29883736722066628</v>
      </c>
      <c r="J438" s="10">
        <f>(data1!$A433-Logit!$B438)*data1!F433</f>
        <v>-12.252332056047317</v>
      </c>
      <c r="K438" s="10">
        <f>(data1!$A433-Logit!$B438)*data1!G433</f>
        <v>0</v>
      </c>
      <c r="L438" s="10">
        <f>(data1!$A433-Logit!$B438)*data1!H433</f>
        <v>-1.1953494688826651</v>
      </c>
    </row>
    <row r="439" spans="1:12" x14ac:dyDescent="0.25">
      <c r="A439">
        <v>433</v>
      </c>
      <c r="B439">
        <f>1/(1+EXP(-($A$3+SUMPRODUCT($B$3:$H$3,data1!B434:H434))))</f>
        <v>0.67514822095812199</v>
      </c>
      <c r="C439">
        <f>(B439^data1!A434)*((1-B439)^(1-data1!A434))</f>
        <v>0.32485177904187801</v>
      </c>
      <c r="D439">
        <f t="shared" si="8"/>
        <v>-1.1243862651679672</v>
      </c>
      <c r="E439" s="10">
        <f>data1!$A434-Logit!$B439</f>
        <v>-0.67514822095812199</v>
      </c>
      <c r="F439" s="10">
        <f>(data1!$A434-Logit!$B439)*data1!B434</f>
        <v>-14.650716909888493</v>
      </c>
      <c r="G439" s="10">
        <f>(data1!$A434-Logit!$B439)*data1!C434</f>
        <v>-8.1017786514974635</v>
      </c>
      <c r="H439" s="10">
        <f>(data1!$A434-Logit!$B439)*data1!D434</f>
        <v>-8.1017786514974635</v>
      </c>
      <c r="I439" s="10">
        <f>(data1!$A434-Logit!$B439)*data1!E434</f>
        <v>-97.221343817969569</v>
      </c>
      <c r="J439" s="10">
        <f>(data1!$A434-Logit!$B439)*data1!F434</f>
        <v>-30.38166994311549</v>
      </c>
      <c r="K439" s="10">
        <f>(data1!$A434-Logit!$B439)*data1!G434</f>
        <v>0</v>
      </c>
      <c r="L439" s="10">
        <f>(data1!$A434-Logit!$B439)*data1!H434</f>
        <v>-0.67514822095812199</v>
      </c>
    </row>
    <row r="440" spans="1:12" x14ac:dyDescent="0.25">
      <c r="A440">
        <v>434</v>
      </c>
      <c r="B440">
        <f>1/(1+EXP(-($A$3+SUMPRODUCT($B$3:$H$3,data1!B435:H435))))</f>
        <v>0.47556720065716968</v>
      </c>
      <c r="C440">
        <f>(B440^data1!A435)*((1-B440)^(1-data1!A435))</f>
        <v>0.52443279934283038</v>
      </c>
      <c r="D440">
        <f t="shared" si="8"/>
        <v>-0.6454379826281903</v>
      </c>
      <c r="E440" s="10">
        <f>data1!$A435-Logit!$B440</f>
        <v>-0.47556720065716968</v>
      </c>
      <c r="F440" s="10">
        <f>(data1!$A435-Logit!$B440)*data1!B435</f>
        <v>-10.378302998171661</v>
      </c>
      <c r="G440" s="10">
        <f>(data1!$A435-Logit!$B440)*data1!C435</f>
        <v>-5.7068064078860363</v>
      </c>
      <c r="H440" s="10">
        <f>(data1!$A435-Logit!$B440)*data1!D435</f>
        <v>-1.9022688026286787</v>
      </c>
      <c r="I440" s="10">
        <f>(data1!$A435-Logit!$B440)*data1!E435</f>
        <v>-7.6090752105147148</v>
      </c>
      <c r="J440" s="10">
        <f>(data1!$A435-Logit!$B440)*data1!F435</f>
        <v>-20.449389628258295</v>
      </c>
      <c r="K440" s="10">
        <f>(data1!$A435-Logit!$B440)*data1!G435</f>
        <v>0</v>
      </c>
      <c r="L440" s="10">
        <f>(data1!$A435-Logit!$B440)*data1!H435</f>
        <v>-2.3778360032858483</v>
      </c>
    </row>
    <row r="441" spans="1:12" x14ac:dyDescent="0.25">
      <c r="A441">
        <v>435</v>
      </c>
      <c r="B441">
        <f>1/(1+EXP(-($A$3+SUMPRODUCT($B$3:$H$3,data1!B436:H436))))</f>
        <v>0.64551980647495133</v>
      </c>
      <c r="C441">
        <f>(B441^data1!A436)*((1-B441)^(1-data1!A436))</f>
        <v>0.35448019352504867</v>
      </c>
      <c r="D441">
        <f t="shared" si="8"/>
        <v>-1.0371028061503822</v>
      </c>
      <c r="E441" s="10">
        <f>data1!$A436-Logit!$B441</f>
        <v>-0.64551980647495133</v>
      </c>
      <c r="F441" s="10">
        <f>(data1!$A436-Logit!$B441)*data1!B436</f>
        <v>-20.011114000723492</v>
      </c>
      <c r="G441" s="10">
        <f>(data1!$A436-Logit!$B441)*data1!C436</f>
        <v>-8.3917574841743665</v>
      </c>
      <c r="H441" s="10">
        <f>(data1!$A436-Logit!$B441)*data1!D436</f>
        <v>-5.8096782582745616</v>
      </c>
      <c r="I441" s="10">
        <f>(data1!$A436-Logit!$B441)*data1!E436</f>
        <v>-52.287104324471059</v>
      </c>
      <c r="J441" s="10">
        <f>(data1!$A436-Logit!$B441)*data1!F436</f>
        <v>-27.111831871947956</v>
      </c>
      <c r="K441" s="10">
        <f>(data1!$A436-Logit!$B441)*data1!G436</f>
        <v>0</v>
      </c>
      <c r="L441" s="10">
        <f>(data1!$A436-Logit!$B441)*data1!H436</f>
        <v>-0.64551980647495133</v>
      </c>
    </row>
    <row r="442" spans="1:12" x14ac:dyDescent="0.25">
      <c r="A442">
        <v>436</v>
      </c>
      <c r="B442">
        <f>1/(1+EXP(-($A$3+SUMPRODUCT($B$3:$H$3,data1!B437:H437))))</f>
        <v>0.28267420980991076</v>
      </c>
      <c r="C442">
        <f>(B442^data1!A437)*((1-B442)^(1-data1!A437))</f>
        <v>0.71732579019008924</v>
      </c>
      <c r="D442">
        <f t="shared" si="8"/>
        <v>-0.33222516195812252</v>
      </c>
      <c r="E442" s="10">
        <f>data1!$A437-Logit!$B442</f>
        <v>-0.28267420980991076</v>
      </c>
      <c r="F442" s="10">
        <f>(data1!$A437-Logit!$B442)*data1!B437</f>
        <v>-4.3249154640074723</v>
      </c>
      <c r="G442" s="10">
        <f>(data1!$A437-Logit!$B442)*data1!C437</f>
        <v>-3.3920905177189291</v>
      </c>
      <c r="H442" s="10">
        <f>(data1!$A437-Logit!$B442)*data1!D437</f>
        <v>-2.5440678882891969</v>
      </c>
      <c r="I442" s="10">
        <f>(data1!$A437-Logit!$B442)*data1!E437</f>
        <v>-22.896610994602771</v>
      </c>
      <c r="J442" s="10">
        <f>(data1!$A437-Logit!$B442)*data1!F437</f>
        <v>-16.960452588594645</v>
      </c>
      <c r="K442" s="10">
        <f>(data1!$A437-Logit!$B442)*data1!G437</f>
        <v>0</v>
      </c>
      <c r="L442" s="10">
        <f>(data1!$A437-Logit!$B442)*data1!H437</f>
        <v>0</v>
      </c>
    </row>
    <row r="443" spans="1:12" x14ac:dyDescent="0.25">
      <c r="A443">
        <v>437</v>
      </c>
      <c r="B443">
        <f>1/(1+EXP(-($A$3+SUMPRODUCT($B$3:$H$3,data1!B438:H438))))</f>
        <v>0.25121657509840623</v>
      </c>
      <c r="C443">
        <f>(B443^data1!A438)*((1-B443)^(1-data1!A438))</f>
        <v>0.74878342490159377</v>
      </c>
      <c r="D443">
        <f t="shared" si="8"/>
        <v>-0.28930548961183483</v>
      </c>
      <c r="E443" s="10">
        <f>data1!$A438-Logit!$B443</f>
        <v>-0.25121657509840623</v>
      </c>
      <c r="F443" s="10">
        <f>(data1!$A438-Logit!$B443)*data1!B438</f>
        <v>-3.2469742810626689</v>
      </c>
      <c r="G443" s="10">
        <f>(data1!$A438-Logit!$B443)*data1!C438</f>
        <v>-3.0145989011808747</v>
      </c>
      <c r="H443" s="10">
        <f>(data1!$A438-Logit!$B443)*data1!D438</f>
        <v>-1.5072994505904374</v>
      </c>
      <c r="I443" s="10">
        <f>(data1!$A438-Logit!$B443)*data1!E438</f>
        <v>-9.0437967035426237</v>
      </c>
      <c r="J443" s="10">
        <f>(data1!$A438-Logit!$B443)*data1!F438</f>
        <v>-14.319344780609155</v>
      </c>
      <c r="K443" s="10">
        <f>(data1!$A438-Logit!$B443)*data1!G438</f>
        <v>0</v>
      </c>
      <c r="L443" s="10">
        <f>(data1!$A438-Logit!$B443)*data1!H438</f>
        <v>0</v>
      </c>
    </row>
    <row r="444" spans="1:12" x14ac:dyDescent="0.25">
      <c r="A444">
        <v>438</v>
      </c>
      <c r="B444">
        <f>1/(1+EXP(-($A$3+SUMPRODUCT($B$3:$H$3,data1!B439:H439))))</f>
        <v>0.50626714983832799</v>
      </c>
      <c r="C444">
        <f>(B444^data1!A439)*((1-B444)^(1-data1!A439))</f>
        <v>0.49373285016167201</v>
      </c>
      <c r="D444">
        <f t="shared" si="8"/>
        <v>-0.70576069721981771</v>
      </c>
      <c r="E444" s="10">
        <f>data1!$A439-Logit!$B444</f>
        <v>-0.50626714983832799</v>
      </c>
      <c r="F444" s="10">
        <f>(data1!$A439-Logit!$B444)*data1!B439</f>
        <v>-8.0142089433156372</v>
      </c>
      <c r="G444" s="10">
        <f>(data1!$A439-Logit!$B444)*data1!C439</f>
        <v>-5.0626714983832795</v>
      </c>
      <c r="H444" s="10">
        <f>(data1!$A439-Logit!$B444)*data1!D439</f>
        <v>-2.5313357491916397</v>
      </c>
      <c r="I444" s="10">
        <f>(data1!$A439-Logit!$B444)*data1!E439</f>
        <v>-12.6566787459582</v>
      </c>
      <c r="J444" s="10">
        <f>(data1!$A439-Logit!$B444)*data1!F439</f>
        <v>-19.238151693856462</v>
      </c>
      <c r="K444" s="10">
        <f>(data1!$A439-Logit!$B444)*data1!G439</f>
        <v>0</v>
      </c>
      <c r="L444" s="10">
        <f>(data1!$A439-Logit!$B444)*data1!H439</f>
        <v>-1.012534299676656</v>
      </c>
    </row>
    <row r="445" spans="1:12" x14ac:dyDescent="0.25">
      <c r="A445">
        <v>439</v>
      </c>
      <c r="B445">
        <f>1/(1+EXP(-($A$3+SUMPRODUCT($B$3:$H$3,data1!B440:H440))))</f>
        <v>0.17595278706423409</v>
      </c>
      <c r="C445">
        <f>(B445^data1!A440)*((1-B445)^(1-data1!A440))</f>
        <v>0.82404721293576588</v>
      </c>
      <c r="D445">
        <f t="shared" si="8"/>
        <v>-0.19352745346194714</v>
      </c>
      <c r="E445" s="10">
        <f>data1!$A440-Logit!$B445</f>
        <v>-0.17595278706423409</v>
      </c>
      <c r="F445" s="10">
        <f>(data1!$A440-Logit!$B445)*data1!B440</f>
        <v>-5.3137743035812006</v>
      </c>
      <c r="G445" s="10">
        <f>(data1!$A440-Logit!$B445)*data1!C440</f>
        <v>-2.111433444770809</v>
      </c>
      <c r="H445" s="10">
        <f>(data1!$A440-Logit!$B445)*data1!D440</f>
        <v>-0.87976393532117048</v>
      </c>
      <c r="I445" s="10">
        <f>(data1!$A440-Logit!$B445)*data1!E440</f>
        <v>-4.3988196766058518</v>
      </c>
      <c r="J445" s="10">
        <f>(data1!$A440-Logit!$B445)*data1!F440</f>
        <v>-9.8533560755971088</v>
      </c>
      <c r="K445" s="10">
        <f>(data1!$A440-Logit!$B445)*data1!G440</f>
        <v>0</v>
      </c>
      <c r="L445" s="10">
        <f>(data1!$A440-Logit!$B445)*data1!H440</f>
        <v>0</v>
      </c>
    </row>
    <row r="446" spans="1:12" x14ac:dyDescent="0.25">
      <c r="A446">
        <v>440</v>
      </c>
      <c r="B446">
        <f>1/(1+EXP(-($A$3+SUMPRODUCT($B$3:$H$3,data1!B441:H441))))</f>
        <v>0.82256612320148303</v>
      </c>
      <c r="C446">
        <f>(B446^data1!A441)*((1-B446)^(1-data1!A441))</f>
        <v>0.17743387679851697</v>
      </c>
      <c r="D446">
        <f t="shared" si="8"/>
        <v>-1.7291572645501485</v>
      </c>
      <c r="E446" s="10">
        <f>data1!$A441-Logit!$B446</f>
        <v>-0.82256612320148303</v>
      </c>
      <c r="F446" s="10">
        <f>(data1!$A441-Logit!$B446)*data1!B441</f>
        <v>-13.654597958928672</v>
      </c>
      <c r="G446" s="10">
        <f>(data1!$A441-Logit!$B446)*data1!C441</f>
        <v>-9.8707934784177969</v>
      </c>
      <c r="H446" s="10">
        <f>(data1!$A441-Logit!$B446)*data1!D441</f>
        <v>-6.5805289856118643</v>
      </c>
      <c r="I446" s="10">
        <f>(data1!$A441-Logit!$B446)*data1!E441</f>
        <v>-52.644231884894914</v>
      </c>
      <c r="J446" s="10">
        <f>(data1!$A441-Logit!$B446)*data1!F441</f>
        <v>-26.322115942447457</v>
      </c>
      <c r="K446" s="10">
        <f>(data1!$A441-Logit!$B446)*data1!G441</f>
        <v>0</v>
      </c>
      <c r="L446" s="10">
        <f>(data1!$A441-Logit!$B446)*data1!H441</f>
        <v>-2.4676983696044492</v>
      </c>
    </row>
    <row r="447" spans="1:12" x14ac:dyDescent="0.25">
      <c r="A447">
        <v>441</v>
      </c>
      <c r="B447">
        <f>1/(1+EXP(-($A$3+SUMPRODUCT($B$3:$H$3,data1!B442:H442))))</f>
        <v>0.10763749721595608</v>
      </c>
      <c r="C447">
        <f>(B447^data1!A442)*((1-B447)^(1-data1!A442))</f>
        <v>0.89236250278404394</v>
      </c>
      <c r="D447">
        <f t="shared" si="8"/>
        <v>-0.11388283570184628</v>
      </c>
      <c r="E447" s="10">
        <f>data1!$A442-Logit!$B447</f>
        <v>-0.10763749721595608</v>
      </c>
      <c r="F447" s="10">
        <f>(data1!$A442-Logit!$B447)*data1!B442</f>
        <v>-1.184012469375517</v>
      </c>
      <c r="G447" s="10">
        <f>(data1!$A442-Logit!$B447)*data1!C442</f>
        <v>-0.75346248051169262</v>
      </c>
      <c r="H447" s="10">
        <f>(data1!$A442-Logit!$B447)*data1!D442</f>
        <v>-0.21527499443191217</v>
      </c>
      <c r="I447" s="10">
        <f>(data1!$A442-Logit!$B447)*data1!E442</f>
        <v>-0.43054998886382434</v>
      </c>
      <c r="J447" s="10">
        <f>(data1!$A442-Logit!$B447)*data1!F442</f>
        <v>-5.2742373635818485</v>
      </c>
      <c r="K447" s="10">
        <f>(data1!$A442-Logit!$B447)*data1!G442</f>
        <v>0</v>
      </c>
      <c r="L447" s="10">
        <f>(data1!$A442-Logit!$B447)*data1!H442</f>
        <v>-0.10763749721595608</v>
      </c>
    </row>
    <row r="448" spans="1:12" x14ac:dyDescent="0.25">
      <c r="A448">
        <v>442</v>
      </c>
      <c r="B448">
        <f>1/(1+EXP(-($A$3+SUMPRODUCT($B$3:$H$3,data1!B443:H443))))</f>
        <v>0.27680378331968247</v>
      </c>
      <c r="C448">
        <f>(B448^data1!A443)*((1-B448)^(1-data1!A443))</f>
        <v>0.72319621668031753</v>
      </c>
      <c r="D448">
        <f t="shared" si="8"/>
        <v>-0.32407470127803434</v>
      </c>
      <c r="E448" s="10">
        <f>data1!$A443-Logit!$B448</f>
        <v>-0.27680378331968247</v>
      </c>
      <c r="F448" s="10">
        <f>(data1!$A443-Logit!$B448)*data1!B443</f>
        <v>-4.1520567497952374</v>
      </c>
      <c r="G448" s="10">
        <f>(data1!$A443-Logit!$B448)*data1!C443</f>
        <v>-3.3216453998361897</v>
      </c>
      <c r="H448" s="10">
        <f>(data1!$A443-Logit!$B448)*data1!D443</f>
        <v>-1.6608226999180948</v>
      </c>
      <c r="I448" s="10">
        <f>(data1!$A443-Logit!$B448)*data1!E443</f>
        <v>-9.9649361995085695</v>
      </c>
      <c r="J448" s="10">
        <f>(data1!$A443-Logit!$B448)*data1!F443</f>
        <v>-15.224208082582535</v>
      </c>
      <c r="K448" s="10">
        <f>(data1!$A443-Logit!$B448)*data1!G443</f>
        <v>0</v>
      </c>
      <c r="L448" s="10">
        <f>(data1!$A443-Logit!$B448)*data1!H443</f>
        <v>0</v>
      </c>
    </row>
    <row r="449" spans="1:12" x14ac:dyDescent="0.25">
      <c r="A449">
        <v>443</v>
      </c>
      <c r="B449">
        <f>1/(1+EXP(-($A$3+SUMPRODUCT($B$3:$H$3,data1!B444:H444))))</f>
        <v>7.0811853475350711E-2</v>
      </c>
      <c r="C449">
        <f>(B449^data1!A444)*((1-B449)^(1-data1!A444))</f>
        <v>0.92918814652464932</v>
      </c>
      <c r="D449">
        <f t="shared" si="8"/>
        <v>-7.3444034813128584E-2</v>
      </c>
      <c r="E449" s="10">
        <f>data1!$A444-Logit!$B449</f>
        <v>-7.0811853475350711E-2</v>
      </c>
      <c r="F449" s="10">
        <f>(data1!$A444-Logit!$B449)*data1!B444</f>
        <v>-1.4536257194979754</v>
      </c>
      <c r="G449" s="10">
        <f>(data1!$A444-Logit!$B449)*data1!C444</f>
        <v>-0.63730668127815637</v>
      </c>
      <c r="H449" s="10">
        <f>(data1!$A444-Logit!$B449)*data1!D444</f>
        <v>0</v>
      </c>
      <c r="I449" s="10">
        <f>(data1!$A444-Logit!$B449)*data1!E444</f>
        <v>0</v>
      </c>
      <c r="J449" s="10">
        <f>(data1!$A444-Logit!$B449)*data1!F444</f>
        <v>-2.5492267251126255</v>
      </c>
      <c r="K449" s="10">
        <f>(data1!$A444-Logit!$B449)*data1!G444</f>
        <v>-7.0811853475350711E-2</v>
      </c>
      <c r="L449" s="10">
        <f>(data1!$A444-Logit!$B449)*data1!H444</f>
        <v>-7.0811853475350711E-2</v>
      </c>
    </row>
    <row r="450" spans="1:12" x14ac:dyDescent="0.25">
      <c r="A450">
        <v>444</v>
      </c>
      <c r="B450">
        <f>1/(1+EXP(-($A$3+SUMPRODUCT($B$3:$H$3,data1!B445:H445))))</f>
        <v>0.42453005156666135</v>
      </c>
      <c r="C450">
        <f>(B450^data1!A445)*((1-B450)^(1-data1!A445))</f>
        <v>0.57546994843333865</v>
      </c>
      <c r="D450">
        <f t="shared" si="8"/>
        <v>-0.55256827037069112</v>
      </c>
      <c r="E450" s="10">
        <f>data1!$A445-Logit!$B450</f>
        <v>-0.42453005156666135</v>
      </c>
      <c r="F450" s="10">
        <f>(data1!$A445-Logit!$B450)*data1!B445</f>
        <v>-5.5723816285260765</v>
      </c>
      <c r="G450" s="10">
        <f>(data1!$A445-Logit!$B450)*data1!C445</f>
        <v>-5.0943606187999357</v>
      </c>
      <c r="H450" s="10">
        <f>(data1!$A445-Logit!$B450)*data1!D445</f>
        <v>-1.2735901546999839</v>
      </c>
      <c r="I450" s="10">
        <f>(data1!$A445-Logit!$B450)*data1!E445</f>
        <v>-3.8207704640999522</v>
      </c>
      <c r="J450" s="10">
        <f>(data1!$A445-Logit!$B450)*data1!F445</f>
        <v>-18.679322268933099</v>
      </c>
      <c r="K450" s="10">
        <f>(data1!$A445-Logit!$B450)*data1!G445</f>
        <v>0</v>
      </c>
      <c r="L450" s="10">
        <f>(data1!$A445-Logit!$B450)*data1!H445</f>
        <v>-1.2735901546999839</v>
      </c>
    </row>
    <row r="451" spans="1:12" x14ac:dyDescent="0.25">
      <c r="A451">
        <v>445</v>
      </c>
      <c r="B451">
        <f>1/(1+EXP(-($A$3+SUMPRODUCT($B$3:$H$3,data1!B446:H446))))</f>
        <v>0.44492923248743765</v>
      </c>
      <c r="C451">
        <f>(B451^data1!A446)*((1-B451)^(1-data1!A446))</f>
        <v>0.55507076751256235</v>
      </c>
      <c r="D451">
        <f t="shared" si="8"/>
        <v>-0.58865966433264427</v>
      </c>
      <c r="E451" s="10">
        <f>data1!$A446-Logit!$B451</f>
        <v>-0.44492923248743765</v>
      </c>
      <c r="F451" s="10">
        <f>(data1!$A446-Logit!$B451)*data1!B446</f>
        <v>-6.9186496500431884</v>
      </c>
      <c r="G451" s="10">
        <f>(data1!$A446-Logit!$B451)*data1!C446</f>
        <v>-4.4492923248743761</v>
      </c>
      <c r="H451" s="10">
        <f>(data1!$A446-Logit!$B451)*data1!D446</f>
        <v>-3.1145046274120638</v>
      </c>
      <c r="I451" s="10">
        <f>(data1!$A446-Logit!$B451)*data1!E446</f>
        <v>-21.801532391884447</v>
      </c>
      <c r="J451" s="10">
        <f>(data1!$A446-Logit!$B451)*data1!F446</f>
        <v>-19.576886229447258</v>
      </c>
      <c r="K451" s="10">
        <f>(data1!$A446-Logit!$B451)*data1!G446</f>
        <v>0</v>
      </c>
      <c r="L451" s="10">
        <f>(data1!$A446-Logit!$B451)*data1!H446</f>
        <v>-0.44492923248743765</v>
      </c>
    </row>
    <row r="452" spans="1:12" x14ac:dyDescent="0.25">
      <c r="A452">
        <v>446</v>
      </c>
      <c r="B452">
        <f>1/(1+EXP(-($A$3+SUMPRODUCT($B$3:$H$3,data1!B447:H447))))</f>
        <v>0.33685219610104083</v>
      </c>
      <c r="C452">
        <f>(B452^data1!A447)*((1-B452)^(1-data1!A447))</f>
        <v>0.66314780389895911</v>
      </c>
      <c r="D452">
        <f t="shared" si="8"/>
        <v>-0.41075738166761733</v>
      </c>
      <c r="E452" s="10">
        <f>data1!$A447-Logit!$B452</f>
        <v>-0.33685219610104083</v>
      </c>
      <c r="F452" s="10">
        <f>(data1!$A447-Logit!$B452)*data1!B447</f>
        <v>-6.0667081288790827</v>
      </c>
      <c r="G452" s="10">
        <f>(data1!$A447-Logit!$B452)*data1!C447</f>
        <v>-4.715930745414572</v>
      </c>
      <c r="H452" s="10">
        <f>(data1!$A447-Logit!$B452)*data1!D447</f>
        <v>-1.0105565883031224</v>
      </c>
      <c r="I452" s="10">
        <f>(data1!$A447-Logit!$B452)*data1!E447</f>
        <v>-3.0316697649093673</v>
      </c>
      <c r="J452" s="10">
        <f>(data1!$A447-Logit!$B452)*data1!F447</f>
        <v>-11.78982686353643</v>
      </c>
      <c r="K452" s="10">
        <f>(data1!$A447-Logit!$B452)*data1!G447</f>
        <v>-0.33685219610104083</v>
      </c>
      <c r="L452" s="10">
        <f>(data1!$A447-Logit!$B452)*data1!H447</f>
        <v>-0.67370439220208167</v>
      </c>
    </row>
    <row r="453" spans="1:12" x14ac:dyDescent="0.25">
      <c r="A453">
        <v>447</v>
      </c>
      <c r="B453">
        <f>1/(1+EXP(-($A$3+SUMPRODUCT($B$3:$H$3,data1!B448:H448))))</f>
        <v>0.15222770617008374</v>
      </c>
      <c r="C453">
        <f>(B453^data1!A448)*((1-B453)^(1-data1!A448))</f>
        <v>0.84777229382991626</v>
      </c>
      <c r="D453">
        <f t="shared" si="8"/>
        <v>-0.16514320067555299</v>
      </c>
      <c r="E453" s="10">
        <f>data1!$A448-Logit!$B453</f>
        <v>-0.15222770617008374</v>
      </c>
      <c r="F453" s="10">
        <f>(data1!$A448-Logit!$B453)*data1!B448</f>
        <v>-2.8731458098753362</v>
      </c>
      <c r="G453" s="10">
        <f>(data1!$A448-Logit!$B453)*data1!C448</f>
        <v>-2.1311878863811726</v>
      </c>
      <c r="H453" s="10">
        <f>(data1!$A448-Logit!$B453)*data1!D448</f>
        <v>-1.5222770617008374</v>
      </c>
      <c r="I453" s="10">
        <f>(data1!$A448-Logit!$B453)*data1!E448</f>
        <v>-15.222770617008374</v>
      </c>
      <c r="J453" s="10">
        <f>(data1!$A448-Logit!$B453)*data1!F448</f>
        <v>-6.6980190714836851</v>
      </c>
      <c r="K453" s="10">
        <f>(data1!$A448-Logit!$B453)*data1!G448</f>
        <v>-0.30445541234016749</v>
      </c>
      <c r="L453" s="10">
        <f>(data1!$A448-Logit!$B453)*data1!H448</f>
        <v>-0.45668311851025123</v>
      </c>
    </row>
    <row r="454" spans="1:12" x14ac:dyDescent="0.25">
      <c r="A454">
        <v>448</v>
      </c>
      <c r="B454">
        <f>1/(1+EXP(-($A$3+SUMPRODUCT($B$3:$H$3,data1!B449:H449))))</f>
        <v>0.31829392502997156</v>
      </c>
      <c r="C454">
        <f>(B454^data1!A449)*((1-B454)^(1-data1!A449))</f>
        <v>0.68170607497002844</v>
      </c>
      <c r="D454">
        <f t="shared" si="8"/>
        <v>-0.38315668915240281</v>
      </c>
      <c r="E454" s="10">
        <f>data1!$A449-Logit!$B454</f>
        <v>-0.31829392502997156</v>
      </c>
      <c r="F454" s="10">
        <f>(data1!$A449-Logit!$B454)*data1!B449</f>
        <v>-7.8936890979043186</v>
      </c>
      <c r="G454" s="10">
        <f>(data1!$A449-Logit!$B454)*data1!C449</f>
        <v>-3.8195271003596587</v>
      </c>
      <c r="H454" s="10">
        <f>(data1!$A449-Logit!$B454)*data1!D449</f>
        <v>-0.95488177508991468</v>
      </c>
      <c r="I454" s="10">
        <f>(data1!$A449-Logit!$B454)*data1!E449</f>
        <v>-2.8646453252697439</v>
      </c>
      <c r="J454" s="10">
        <f>(data1!$A449-Logit!$B454)*data1!F449</f>
        <v>-14.32322662634872</v>
      </c>
      <c r="K454" s="10">
        <f>(data1!$A449-Logit!$B454)*data1!G449</f>
        <v>0</v>
      </c>
      <c r="L454" s="10">
        <f>(data1!$A449-Logit!$B454)*data1!H449</f>
        <v>-0.31829392502997156</v>
      </c>
    </row>
    <row r="455" spans="1:12" x14ac:dyDescent="0.25">
      <c r="A455">
        <v>449</v>
      </c>
      <c r="B455">
        <f>1/(1+EXP(-($A$3+SUMPRODUCT($B$3:$H$3,data1!B450:H450))))</f>
        <v>0.2089796727984233</v>
      </c>
      <c r="C455">
        <f>(B455^data1!A450)*((1-B455)^(1-data1!A450))</f>
        <v>0.79102032720157667</v>
      </c>
      <c r="D455">
        <f t="shared" ref="D455:D518" si="9">LN(C455)</f>
        <v>-0.23443161343901434</v>
      </c>
      <c r="E455" s="10">
        <f>data1!$A450-Logit!$B455</f>
        <v>-0.2089796727984233</v>
      </c>
      <c r="F455" s="10">
        <f>(data1!$A450-Logit!$B455)*data1!B450</f>
        <v>-3.657144273972408</v>
      </c>
      <c r="G455" s="10">
        <f>(data1!$A450-Logit!$B455)*data1!C450</f>
        <v>-2.5077560735810795</v>
      </c>
      <c r="H455" s="10">
        <f>(data1!$A450-Logit!$B455)*data1!D450</f>
        <v>-0.41795934559684661</v>
      </c>
      <c r="I455" s="10">
        <f>(data1!$A450-Logit!$B455)*data1!E450</f>
        <v>-0.83591869119369322</v>
      </c>
      <c r="J455" s="10">
        <f>(data1!$A450-Logit!$B455)*data1!F450</f>
        <v>-7.1053088751463926</v>
      </c>
      <c r="K455" s="10">
        <f>(data1!$A450-Logit!$B455)*data1!G450</f>
        <v>-0.2089796727984233</v>
      </c>
      <c r="L455" s="10">
        <f>(data1!$A450-Logit!$B455)*data1!H450</f>
        <v>0</v>
      </c>
    </row>
    <row r="456" spans="1:12" x14ac:dyDescent="0.25">
      <c r="A456">
        <v>450</v>
      </c>
      <c r="B456">
        <f>1/(1+EXP(-($A$3+SUMPRODUCT($B$3:$H$3,data1!B451:H451))))</f>
        <v>0.58161762032403386</v>
      </c>
      <c r="C456">
        <f>(B456^data1!A451)*((1-B456)^(1-data1!A451))</f>
        <v>0.41838237967596614</v>
      </c>
      <c r="D456">
        <f t="shared" si="9"/>
        <v>-0.87135948070339275</v>
      </c>
      <c r="E456" s="10">
        <f>data1!$A451-Logit!$B456</f>
        <v>-0.58161762032403386</v>
      </c>
      <c r="F456" s="10">
        <f>(data1!$A451-Logit!$B456)*data1!B451</f>
        <v>-9.3931243463636473</v>
      </c>
      <c r="G456" s="10">
        <f>(data1!$A451-Logit!$B456)*data1!C451</f>
        <v>-9.8874995455085752</v>
      </c>
      <c r="H456" s="10">
        <f>(data1!$A451-Logit!$B456)*data1!D451</f>
        <v>-6.9794114438884058</v>
      </c>
      <c r="I456" s="10">
        <f>(data1!$A451-Logit!$B456)*data1!E451</f>
        <v>-83.75293732666087</v>
      </c>
      <c r="J456" s="10">
        <f>(data1!$A451-Logit!$B456)*data1!F451</f>
        <v>-17.448528609721016</v>
      </c>
      <c r="K456" s="10">
        <f>(data1!$A451-Logit!$B456)*data1!G451</f>
        <v>-1.1632352406480677</v>
      </c>
      <c r="L456" s="10">
        <f>(data1!$A451-Logit!$B456)*data1!H451</f>
        <v>0</v>
      </c>
    </row>
    <row r="457" spans="1:12" x14ac:dyDescent="0.25">
      <c r="A457">
        <v>451</v>
      </c>
      <c r="B457">
        <f>1/(1+EXP(-($A$3+SUMPRODUCT($B$3:$H$3,data1!B452:H452))))</f>
        <v>0.70602552082507242</v>
      </c>
      <c r="C457">
        <f>(B457^data1!A452)*((1-B457)^(1-data1!A452))</f>
        <v>0.29397447917492758</v>
      </c>
      <c r="D457">
        <f t="shared" si="9"/>
        <v>-1.2242623209387304</v>
      </c>
      <c r="E457" s="10">
        <f>data1!$A452-Logit!$B457</f>
        <v>-0.70602552082507242</v>
      </c>
      <c r="F457" s="10">
        <f>(data1!$A452-Logit!$B457)*data1!B452</f>
        <v>-10.723821727383323</v>
      </c>
      <c r="G457" s="10">
        <f>(data1!$A452-Logit!$B457)*data1!C452</f>
        <v>-5.6482041666005793</v>
      </c>
      <c r="H457" s="10">
        <f>(data1!$A452-Logit!$B457)*data1!D452</f>
        <v>-10.590382812376086</v>
      </c>
      <c r="I457" s="10">
        <f>(data1!$A452-Logit!$B457)*data1!E452</f>
        <v>-158.8557421856413</v>
      </c>
      <c r="J457" s="10">
        <f>(data1!$A452-Logit!$B457)*data1!F452</f>
        <v>-27.534995312177823</v>
      </c>
      <c r="K457" s="10">
        <f>(data1!$A452-Logit!$B457)*data1!G452</f>
        <v>0</v>
      </c>
      <c r="L457" s="10">
        <f>(data1!$A452-Logit!$B457)*data1!H452</f>
        <v>-0.70602552082507242</v>
      </c>
    </row>
    <row r="458" spans="1:12" x14ac:dyDescent="0.25">
      <c r="A458">
        <v>452</v>
      </c>
      <c r="B458">
        <f>1/(1+EXP(-($A$3+SUMPRODUCT($B$3:$H$3,data1!B453:H453))))</f>
        <v>0.70125375211413421</v>
      </c>
      <c r="C458">
        <f>(B458^data1!A453)*((1-B458)^(1-data1!A453))</f>
        <v>0.29874624788586579</v>
      </c>
      <c r="D458">
        <f t="shared" si="9"/>
        <v>-1.2081607351931414</v>
      </c>
      <c r="E458" s="10">
        <f>data1!$A453-Logit!$B458</f>
        <v>-0.70125375211413421</v>
      </c>
      <c r="F458" s="10">
        <f>(data1!$A453-Logit!$B458)*data1!B453</f>
        <v>-4.2075225126848057</v>
      </c>
      <c r="G458" s="10">
        <f>(data1!$A453-Logit!$B458)*data1!C453</f>
        <v>-8.4150450253696114</v>
      </c>
      <c r="H458" s="10">
        <f>(data1!$A453-Logit!$B458)*data1!D453</f>
        <v>-3.5062687605706708</v>
      </c>
      <c r="I458" s="10">
        <f>(data1!$A453-Logit!$B458)*data1!E453</f>
        <v>-17.531343802853357</v>
      </c>
      <c r="J458" s="10">
        <f>(data1!$A453-Logit!$B458)*data1!F453</f>
        <v>-25.245135076108831</v>
      </c>
      <c r="K458" s="10">
        <f>(data1!$A453-Logit!$B458)*data1!G453</f>
        <v>0</v>
      </c>
      <c r="L458" s="10">
        <f>(data1!$A453-Logit!$B458)*data1!H453</f>
        <v>-1.4025075042282684</v>
      </c>
    </row>
    <row r="459" spans="1:12" x14ac:dyDescent="0.25">
      <c r="A459">
        <v>453</v>
      </c>
      <c r="B459">
        <f>1/(1+EXP(-($A$3+SUMPRODUCT($B$3:$H$3,data1!B454:H454))))</f>
        <v>0.71880678409040677</v>
      </c>
      <c r="C459">
        <f>(B459^data1!A454)*((1-B459)^(1-data1!A454))</f>
        <v>0.28119321590959323</v>
      </c>
      <c r="D459">
        <f t="shared" si="9"/>
        <v>-1.2687132448359646</v>
      </c>
      <c r="E459" s="10">
        <f>data1!$A454-Logit!$B459</f>
        <v>-0.71880678409040677</v>
      </c>
      <c r="F459" s="10">
        <f>(data1!$A454-Logit!$B459)*data1!B454</f>
        <v>-26.775552707367652</v>
      </c>
      <c r="G459" s="10">
        <f>(data1!$A454-Logit!$B459)*data1!C454</f>
        <v>-12.219715329536916</v>
      </c>
      <c r="H459" s="10">
        <f>(data1!$A454-Logit!$B459)*data1!D454</f>
        <v>-2.8752271363616271</v>
      </c>
      <c r="I459" s="10">
        <f>(data1!$A454-Logit!$B459)*data1!E454</f>
        <v>-11.500908545446508</v>
      </c>
      <c r="J459" s="10">
        <f>(data1!$A454-Logit!$B459)*data1!F454</f>
        <v>-27.314657795435458</v>
      </c>
      <c r="K459" s="10">
        <f>(data1!$A454-Logit!$B459)*data1!G454</f>
        <v>0</v>
      </c>
      <c r="L459" s="10">
        <f>(data1!$A454-Logit!$B459)*data1!H454</f>
        <v>-1.4376135681808135</v>
      </c>
    </row>
    <row r="460" spans="1:12" x14ac:dyDescent="0.25">
      <c r="A460">
        <v>454</v>
      </c>
      <c r="B460">
        <f>1/(1+EXP(-($A$3+SUMPRODUCT($B$3:$H$3,data1!B455:H455))))</f>
        <v>0.39291783033927324</v>
      </c>
      <c r="C460">
        <f>(B460^data1!A455)*((1-B460)^(1-data1!A455))</f>
        <v>0.6070821696607267</v>
      </c>
      <c r="D460">
        <f t="shared" si="9"/>
        <v>-0.49909112696782776</v>
      </c>
      <c r="E460" s="10">
        <f>data1!$A455-Logit!$B460</f>
        <v>-0.39291783033927324</v>
      </c>
      <c r="F460" s="10">
        <f>(data1!$A455-Logit!$B460)*data1!B455</f>
        <v>-10.907399060149965</v>
      </c>
      <c r="G460" s="10">
        <f>(data1!$A455-Logit!$B460)*data1!C455</f>
        <v>-4.7150139640712787</v>
      </c>
      <c r="H460" s="10">
        <f>(data1!$A455-Logit!$B460)*data1!D455</f>
        <v>-3.9291783033927326</v>
      </c>
      <c r="I460" s="10">
        <f>(data1!$A455-Logit!$B460)*data1!E455</f>
        <v>-39.291783033927324</v>
      </c>
      <c r="J460" s="10">
        <f>(data1!$A455-Logit!$B460)*data1!F455</f>
        <v>-20.824645007981481</v>
      </c>
      <c r="K460" s="10">
        <f>(data1!$A455-Logit!$B460)*data1!G455</f>
        <v>0</v>
      </c>
      <c r="L460" s="10">
        <f>(data1!$A455-Logit!$B460)*data1!H455</f>
        <v>0</v>
      </c>
    </row>
    <row r="461" spans="1:12" x14ac:dyDescent="0.25">
      <c r="A461">
        <v>455</v>
      </c>
      <c r="B461">
        <f>1/(1+EXP(-($A$3+SUMPRODUCT($B$3:$H$3,data1!B456:H456))))</f>
        <v>0.50988481417206788</v>
      </c>
      <c r="C461">
        <f>(B461^data1!A456)*((1-B461)^(1-data1!A456))</f>
        <v>0.49011518582793212</v>
      </c>
      <c r="D461">
        <f t="shared" si="9"/>
        <v>-0.71311484238459222</v>
      </c>
      <c r="E461" s="10">
        <f>data1!$A456-Logit!$B461</f>
        <v>-0.50988481417206788</v>
      </c>
      <c r="F461" s="10">
        <f>(data1!$A456-Logit!$B461)*data1!B456</f>
        <v>-4.6348530386263453</v>
      </c>
      <c r="G461" s="10">
        <f>(data1!$A456-Logit!$B461)*data1!C456</f>
        <v>-6.1186177700648141</v>
      </c>
      <c r="H461" s="10">
        <f>(data1!$A456-Logit!$B461)*data1!D456</f>
        <v>-0.50988481417206788</v>
      </c>
      <c r="I461" s="10">
        <f>(data1!$A456-Logit!$B461)*data1!E456</f>
        <v>-0.50988481417206788</v>
      </c>
      <c r="J461" s="10">
        <f>(data1!$A456-Logit!$B461)*data1!F456</f>
        <v>-18.355853310194444</v>
      </c>
      <c r="K461" s="10">
        <f>(data1!$A456-Logit!$B461)*data1!G456</f>
        <v>0</v>
      </c>
      <c r="L461" s="10">
        <f>(data1!$A456-Logit!$B461)*data1!H456</f>
        <v>-1.0197696283441358</v>
      </c>
    </row>
    <row r="462" spans="1:12" x14ac:dyDescent="0.25">
      <c r="A462">
        <v>456</v>
      </c>
      <c r="B462">
        <f>1/(1+EXP(-($A$3+SUMPRODUCT($B$3:$H$3,data1!B457:H457))))</f>
        <v>0.50376844101165918</v>
      </c>
      <c r="C462">
        <f>(B462^data1!A457)*((1-B462)^(1-data1!A457))</f>
        <v>0.49623155898834082</v>
      </c>
      <c r="D462">
        <f t="shared" si="9"/>
        <v>-0.70071260839999816</v>
      </c>
      <c r="E462" s="10">
        <f>data1!$A457-Logit!$B462</f>
        <v>-0.50376844101165918</v>
      </c>
      <c r="F462" s="10">
        <f>(data1!$A457-Logit!$B462)*data1!B457</f>
        <v>-7.3046423946690577</v>
      </c>
      <c r="G462" s="10">
        <f>(data1!$A457-Logit!$B462)*data1!C457</f>
        <v>-6.0452212921399102</v>
      </c>
      <c r="H462" s="10">
        <f>(data1!$A457-Logit!$B462)*data1!D457</f>
        <v>-4.0301475280932735</v>
      </c>
      <c r="I462" s="10">
        <f>(data1!$A457-Logit!$B462)*data1!E457</f>
        <v>-32.241180224746188</v>
      </c>
      <c r="J462" s="10">
        <f>(data1!$A457-Logit!$B462)*data1!F457</f>
        <v>-16.120590112373094</v>
      </c>
      <c r="K462" s="10">
        <f>(data1!$A457-Logit!$B462)*data1!G457</f>
        <v>-0.50376844101165918</v>
      </c>
      <c r="L462" s="10">
        <f>(data1!$A457-Logit!$B462)*data1!H457</f>
        <v>-0.50376844101165918</v>
      </c>
    </row>
    <row r="463" spans="1:12" x14ac:dyDescent="0.25">
      <c r="A463">
        <v>457</v>
      </c>
      <c r="B463">
        <f>1/(1+EXP(-($A$3+SUMPRODUCT($B$3:$H$3,data1!B458:H458))))</f>
        <v>0.63235160992374118</v>
      </c>
      <c r="C463">
        <f>(B463^data1!A458)*((1-B463)^(1-data1!A458))</f>
        <v>0.36764839007625882</v>
      </c>
      <c r="D463">
        <f t="shared" si="9"/>
        <v>-1.0006282593070377</v>
      </c>
      <c r="E463" s="10">
        <f>data1!$A458-Logit!$B463</f>
        <v>-0.63235160992374118</v>
      </c>
      <c r="F463" s="10">
        <f>(data1!$A458-Logit!$B463)*data1!B458</f>
        <v>-12.457327197943721</v>
      </c>
      <c r="G463" s="10">
        <f>(data1!$A458-Logit!$B463)*data1!C458</f>
        <v>-5.691164489313671</v>
      </c>
      <c r="H463" s="10">
        <f>(data1!$A458-Logit!$B463)*data1!D458</f>
        <v>-12.647032198474824</v>
      </c>
      <c r="I463" s="10">
        <f>(data1!$A458-Logit!$B463)*data1!E458</f>
        <v>-252.94064396949648</v>
      </c>
      <c r="J463" s="10">
        <f>(data1!$A458-Logit!$B463)*data1!F458</f>
        <v>-32.249932106110798</v>
      </c>
      <c r="K463" s="10">
        <f>(data1!$A458-Logit!$B463)*data1!G458</f>
        <v>0</v>
      </c>
      <c r="L463" s="10">
        <f>(data1!$A458-Logit!$B463)*data1!H458</f>
        <v>-1.8970548297712235</v>
      </c>
    </row>
    <row r="464" spans="1:12" x14ac:dyDescent="0.25">
      <c r="A464">
        <v>458</v>
      </c>
      <c r="B464">
        <f>1/(1+EXP(-($A$3+SUMPRODUCT($B$3:$H$3,data1!B459:H459))))</f>
        <v>0.48203087942693018</v>
      </c>
      <c r="C464">
        <f>(B464^data1!A459)*((1-B464)^(1-data1!A459))</f>
        <v>0.51796912057306987</v>
      </c>
      <c r="D464">
        <f t="shared" si="9"/>
        <v>-0.65783965129286859</v>
      </c>
      <c r="E464" s="10">
        <f>data1!$A459-Logit!$B464</f>
        <v>-0.48203087942693018</v>
      </c>
      <c r="F464" s="10">
        <f>(data1!$A459-Logit!$B464)*data1!B459</f>
        <v>-8.0923344553057444</v>
      </c>
      <c r="G464" s="10">
        <f>(data1!$A459-Logit!$B464)*data1!C459</f>
        <v>-5.302339673696232</v>
      </c>
      <c r="H464" s="10">
        <f>(data1!$A459-Logit!$B464)*data1!D459</f>
        <v>-1.9281235177077207</v>
      </c>
      <c r="I464" s="10">
        <f>(data1!$A459-Logit!$B464)*data1!E459</f>
        <v>-7.7124940708308829</v>
      </c>
      <c r="J464" s="10">
        <f>(data1!$A459-Logit!$B464)*data1!F459</f>
        <v>-18.317173418223348</v>
      </c>
      <c r="K464" s="10">
        <f>(data1!$A459-Logit!$B464)*data1!G459</f>
        <v>0</v>
      </c>
      <c r="L464" s="10">
        <f>(data1!$A459-Logit!$B464)*data1!H459</f>
        <v>0</v>
      </c>
    </row>
    <row r="465" spans="1:12" x14ac:dyDescent="0.25">
      <c r="A465">
        <v>459</v>
      </c>
      <c r="B465">
        <f>1/(1+EXP(-($A$3+SUMPRODUCT($B$3:$H$3,data1!B460:H460))))</f>
        <v>0.13933914229035618</v>
      </c>
      <c r="C465">
        <f>(B465^data1!A460)*((1-B465)^(1-data1!A460))</f>
        <v>0.86066085770964385</v>
      </c>
      <c r="D465">
        <f t="shared" si="9"/>
        <v>-0.15005474563555626</v>
      </c>
      <c r="E465" s="10">
        <f>data1!$A460-Logit!$B465</f>
        <v>-0.13933914229035618</v>
      </c>
      <c r="F465" s="10">
        <f>(data1!$A460-Logit!$B465)*data1!B460</f>
        <v>-2.580560979001798</v>
      </c>
      <c r="G465" s="10">
        <f>(data1!$A460-Logit!$B465)*data1!C460</f>
        <v>-1.6720697074842743</v>
      </c>
      <c r="H465" s="10">
        <f>(data1!$A460-Logit!$B465)*data1!D460</f>
        <v>-0.97537399603249331</v>
      </c>
      <c r="I465" s="10">
        <f>(data1!$A460-Logit!$B465)*data1!E460</f>
        <v>-6.8276179722274533</v>
      </c>
      <c r="J465" s="10">
        <f>(data1!$A460-Logit!$B465)*data1!F460</f>
        <v>-4.5981916955817539</v>
      </c>
      <c r="K465" s="10">
        <f>(data1!$A460-Logit!$B465)*data1!G460</f>
        <v>-0.27867828458071237</v>
      </c>
      <c r="L465" s="10">
        <f>(data1!$A460-Logit!$B465)*data1!H460</f>
        <v>0</v>
      </c>
    </row>
    <row r="466" spans="1:12" x14ac:dyDescent="0.25">
      <c r="A466">
        <v>460</v>
      </c>
      <c r="B466">
        <f>1/(1+EXP(-($A$3+SUMPRODUCT($B$3:$H$3,data1!B461:H461))))</f>
        <v>0.40667392396960556</v>
      </c>
      <c r="C466">
        <f>(B466^data1!A461)*((1-B466)^(1-data1!A461))</f>
        <v>0.59332607603039444</v>
      </c>
      <c r="D466">
        <f t="shared" si="9"/>
        <v>-0.52201115584836777</v>
      </c>
      <c r="E466" s="10">
        <f>data1!$A461-Logit!$B466</f>
        <v>-0.40667392396960556</v>
      </c>
      <c r="F466" s="10">
        <f>(data1!$A461-Logit!$B466)*data1!B461</f>
        <v>-8.5198190174308355</v>
      </c>
      <c r="G466" s="10">
        <f>(data1!$A461-Logit!$B466)*data1!C461</f>
        <v>-4.8800870876352667</v>
      </c>
      <c r="H466" s="10">
        <f>(data1!$A461-Logit!$B466)*data1!D461</f>
        <v>-4.0667392396960551</v>
      </c>
      <c r="I466" s="10">
        <f>(data1!$A461-Logit!$B466)*data1!E461</f>
        <v>-40.667392396960558</v>
      </c>
      <c r="J466" s="10">
        <f>(data1!$A461-Logit!$B466)*data1!F461</f>
        <v>-21.9603918943587</v>
      </c>
      <c r="K466" s="10">
        <f>(data1!$A461-Logit!$B466)*data1!G461</f>
        <v>0</v>
      </c>
      <c r="L466" s="10">
        <f>(data1!$A461-Logit!$B466)*data1!H461</f>
        <v>0</v>
      </c>
    </row>
    <row r="467" spans="1:12" x14ac:dyDescent="0.25">
      <c r="A467">
        <v>461</v>
      </c>
      <c r="B467">
        <f>1/(1+EXP(-($A$3+SUMPRODUCT($B$3:$H$3,data1!B462:H462))))</f>
        <v>0.4204225173216033</v>
      </c>
      <c r="C467">
        <f>(B467^data1!A462)*((1-B467)^(1-data1!A462))</f>
        <v>0.5795774826783967</v>
      </c>
      <c r="D467">
        <f t="shared" si="9"/>
        <v>-0.54545591905150159</v>
      </c>
      <c r="E467" s="10">
        <f>data1!$A462-Logit!$B467</f>
        <v>-0.4204225173216033</v>
      </c>
      <c r="F467" s="10">
        <f>(data1!$A462-Logit!$B467)*data1!B462</f>
        <v>-3.1842800964765021</v>
      </c>
      <c r="G467" s="10">
        <f>(data1!$A462-Logit!$B467)*data1!C462</f>
        <v>-3.7838026558944295</v>
      </c>
      <c r="H467" s="10">
        <f>(data1!$A462-Logit!$B467)*data1!D462</f>
        <v>-1.26126755196481</v>
      </c>
      <c r="I467" s="10">
        <f>(data1!$A462-Logit!$B467)*data1!E462</f>
        <v>-3.7838026558944295</v>
      </c>
      <c r="J467" s="10">
        <f>(data1!$A462-Logit!$B467)*data1!F462</f>
        <v>-15.976055658220925</v>
      </c>
      <c r="K467" s="10">
        <f>(data1!$A462-Logit!$B467)*data1!G462</f>
        <v>0</v>
      </c>
      <c r="L467" s="10">
        <f>(data1!$A462-Logit!$B467)*data1!H462</f>
        <v>-1.26126755196481</v>
      </c>
    </row>
    <row r="468" spans="1:12" x14ac:dyDescent="0.25">
      <c r="A468">
        <v>462</v>
      </c>
      <c r="B468">
        <f>1/(1+EXP(-($A$3+SUMPRODUCT($B$3:$H$3,data1!B463:H463))))</f>
        <v>0.1403457581422464</v>
      </c>
      <c r="C468">
        <f>(B468^data1!A463)*((1-B468)^(1-data1!A463))</f>
        <v>0.85965424185775363</v>
      </c>
      <c r="D468">
        <f t="shared" si="9"/>
        <v>-0.15122501492753179</v>
      </c>
      <c r="E468" s="10">
        <f>data1!$A463-Logit!$B468</f>
        <v>-0.1403457581422464</v>
      </c>
      <c r="F468" s="10">
        <f>(data1!$A463-Logit!$B468)*data1!B463</f>
        <v>-1.4072469768544826</v>
      </c>
      <c r="G468" s="10">
        <f>(data1!$A463-Logit!$B468)*data1!C463</f>
        <v>-1.5438033395647104</v>
      </c>
      <c r="H468" s="10">
        <f>(data1!$A463-Logit!$B468)*data1!D463</f>
        <v>-0.70172879071123195</v>
      </c>
      <c r="I468" s="10">
        <f>(data1!$A463-Logit!$B468)*data1!E463</f>
        <v>-3.50864395355616</v>
      </c>
      <c r="J468" s="10">
        <f>(data1!$A463-Logit!$B468)*data1!F463</f>
        <v>-4.2103727442673922</v>
      </c>
      <c r="K468" s="10">
        <f>(data1!$A463-Logit!$B468)*data1!G463</f>
        <v>-0.28069151628449279</v>
      </c>
      <c r="L468" s="10">
        <f>(data1!$A463-Logit!$B468)*data1!H463</f>
        <v>-0.28069151628449279</v>
      </c>
    </row>
    <row r="469" spans="1:12" x14ac:dyDescent="0.25">
      <c r="A469">
        <v>463</v>
      </c>
      <c r="B469">
        <f>1/(1+EXP(-($A$3+SUMPRODUCT($B$3:$H$3,data1!B464:H464))))</f>
        <v>0.27226407953391207</v>
      </c>
      <c r="C469">
        <f>(B469^data1!A464)*((1-B469)^(1-data1!A464))</f>
        <v>0.72773592046608793</v>
      </c>
      <c r="D469">
        <f t="shared" si="9"/>
        <v>-0.31781704320643511</v>
      </c>
      <c r="E469" s="10">
        <f>data1!$A464-Logit!$B469</f>
        <v>-0.27226407953391207</v>
      </c>
      <c r="F469" s="10">
        <f>(data1!$A464-Logit!$B469)*data1!B464</f>
        <v>-1.3613203976695605</v>
      </c>
      <c r="G469" s="10">
        <f>(data1!$A464-Logit!$B469)*data1!C464</f>
        <v>-3.2671689544069449</v>
      </c>
      <c r="H469" s="10">
        <f>(data1!$A464-Logit!$B469)*data1!D464</f>
        <v>-2.722640795339121</v>
      </c>
      <c r="I469" s="10">
        <f>(data1!$A464-Logit!$B469)*data1!E464</f>
        <v>-27.226407953391206</v>
      </c>
      <c r="J469" s="10">
        <f>(data1!$A464-Logit!$B469)*data1!F464</f>
        <v>-9.2569787041530098</v>
      </c>
      <c r="K469" s="10">
        <f>(data1!$A464-Logit!$B469)*data1!G464</f>
        <v>-0.54452815906782415</v>
      </c>
      <c r="L469" s="10">
        <f>(data1!$A464-Logit!$B469)*data1!H464</f>
        <v>-0.81679223860173622</v>
      </c>
    </row>
    <row r="470" spans="1:12" x14ac:dyDescent="0.25">
      <c r="A470">
        <v>464</v>
      </c>
      <c r="B470">
        <f>1/(1+EXP(-($A$3+SUMPRODUCT($B$3:$H$3,data1!B465:H465))))</f>
        <v>0.33917630380065356</v>
      </c>
      <c r="C470">
        <f>(B470^data1!A465)*((1-B470)^(1-data1!A465))</f>
        <v>0.66082369619934644</v>
      </c>
      <c r="D470">
        <f t="shared" si="9"/>
        <v>-0.41426819755247929</v>
      </c>
      <c r="E470" s="10">
        <f>data1!$A465-Logit!$B470</f>
        <v>-0.33917630380065356</v>
      </c>
      <c r="F470" s="10">
        <f>(data1!$A465-Logit!$B470)*data1!B465</f>
        <v>-2.3878011658180527</v>
      </c>
      <c r="G470" s="10">
        <f>(data1!$A465-Logit!$B470)*data1!C465</f>
        <v>-3.0525867342058821</v>
      </c>
      <c r="H470" s="10">
        <f>(data1!$A465-Logit!$B470)*data1!D465</f>
        <v>0</v>
      </c>
      <c r="I470" s="10">
        <f>(data1!$A465-Logit!$B470)*data1!E465</f>
        <v>0</v>
      </c>
      <c r="J470" s="10">
        <f>(data1!$A465-Logit!$B470)*data1!F465</f>
        <v>-11.53199432922222</v>
      </c>
      <c r="K470" s="10">
        <f>(data1!$A465-Logit!$B470)*data1!G465</f>
        <v>0</v>
      </c>
      <c r="L470" s="10">
        <f>(data1!$A465-Logit!$B470)*data1!H465</f>
        <v>-0.33917630380065356</v>
      </c>
    </row>
    <row r="471" spans="1:12" x14ac:dyDescent="0.25">
      <c r="A471">
        <v>465</v>
      </c>
      <c r="B471">
        <f>1/(1+EXP(-($A$3+SUMPRODUCT($B$3:$H$3,data1!B466:H466))))</f>
        <v>0.18494985112168363</v>
      </c>
      <c r="C471">
        <f>(B471^data1!A466)*((1-B471)^(1-data1!A466))</f>
        <v>0.81505014887831639</v>
      </c>
      <c r="D471">
        <f t="shared" si="9"/>
        <v>-0.20450563526828033</v>
      </c>
      <c r="E471" s="10">
        <f>data1!$A466-Logit!$B471</f>
        <v>-0.18494985112168363</v>
      </c>
      <c r="F471" s="10">
        <f>(data1!$A466-Logit!$B471)*data1!B466</f>
        <v>-7.5459537846591633</v>
      </c>
      <c r="G471" s="10">
        <f>(data1!$A466-Logit!$B471)*data1!C466</f>
        <v>-2.2193982134602037</v>
      </c>
      <c r="H471" s="10">
        <f>(data1!$A466-Logit!$B471)*data1!D466</f>
        <v>-0.55484955336505093</v>
      </c>
      <c r="I471" s="10">
        <f>(data1!$A466-Logit!$B471)*data1!E466</f>
        <v>-1.6645486600951527</v>
      </c>
      <c r="J471" s="10">
        <f>(data1!$A466-Logit!$B471)*data1!F466</f>
        <v>-9.2474925560841825</v>
      </c>
      <c r="K471" s="10">
        <f>(data1!$A466-Logit!$B471)*data1!G466</f>
        <v>0</v>
      </c>
      <c r="L471" s="10">
        <f>(data1!$A466-Logit!$B471)*data1!H466</f>
        <v>-0.36989970224336727</v>
      </c>
    </row>
    <row r="472" spans="1:12" x14ac:dyDescent="0.25">
      <c r="A472">
        <v>466</v>
      </c>
      <c r="B472">
        <f>1/(1+EXP(-($A$3+SUMPRODUCT($B$3:$H$3,data1!B467:H467))))</f>
        <v>0.5146441519394912</v>
      </c>
      <c r="C472">
        <f>(B472^data1!A467)*((1-B472)^(1-data1!A467))</f>
        <v>0.4853558480605088</v>
      </c>
      <c r="D472">
        <f t="shared" si="9"/>
        <v>-0.72287294973504423</v>
      </c>
      <c r="E472" s="10">
        <f>data1!$A467-Logit!$B472</f>
        <v>-0.5146441519394912</v>
      </c>
      <c r="F472" s="10">
        <f>(data1!$A467-Logit!$B472)*data1!B467</f>
        <v>-8.260038245986534</v>
      </c>
      <c r="G472" s="10">
        <f>(data1!$A467-Logit!$B472)*data1!C467</f>
        <v>-8.7489505829713501</v>
      </c>
      <c r="H472" s="10">
        <f>(data1!$A467-Logit!$B472)*data1!D467</f>
        <v>-5.1464415193949122</v>
      </c>
      <c r="I472" s="10">
        <f>(data1!$A467-Logit!$B472)*data1!E467</f>
        <v>-51.464415193949122</v>
      </c>
      <c r="J472" s="10">
        <f>(data1!$A467-Logit!$B472)*data1!F467</f>
        <v>-15.439324558184737</v>
      </c>
      <c r="K472" s="10">
        <f>(data1!$A467-Logit!$B472)*data1!G467</f>
        <v>-1.0292883038789824</v>
      </c>
      <c r="L472" s="10">
        <f>(data1!$A467-Logit!$B472)*data1!H467</f>
        <v>0</v>
      </c>
    </row>
    <row r="473" spans="1:12" x14ac:dyDescent="0.25">
      <c r="A473">
        <v>467</v>
      </c>
      <c r="B473">
        <f>1/(1+EXP(-($A$3+SUMPRODUCT($B$3:$H$3,data1!B468:H468))))</f>
        <v>0.38874513914787429</v>
      </c>
      <c r="C473">
        <f>(B473^data1!A468)*((1-B473)^(1-data1!A468))</f>
        <v>0.61125486085212577</v>
      </c>
      <c r="D473">
        <f t="shared" si="9"/>
        <v>-0.49224128591035854</v>
      </c>
      <c r="E473" s="10">
        <f>data1!$A468-Logit!$B473</f>
        <v>-0.38874513914787429</v>
      </c>
      <c r="F473" s="10">
        <f>(data1!$A468-Logit!$B473)*data1!B468</f>
        <v>-12.867463512616634</v>
      </c>
      <c r="G473" s="10">
        <f>(data1!$A468-Logit!$B473)*data1!C468</f>
        <v>-4.6649416697744917</v>
      </c>
      <c r="H473" s="10">
        <f>(data1!$A468-Logit!$B473)*data1!D468</f>
        <v>-0.77749027829574857</v>
      </c>
      <c r="I473" s="10">
        <f>(data1!$A468-Logit!$B473)*data1!E468</f>
        <v>-1.5549805565914971</v>
      </c>
      <c r="J473" s="10">
        <f>(data1!$A468-Logit!$B473)*data1!F468</f>
        <v>-14.772315287619223</v>
      </c>
      <c r="K473" s="10">
        <f>(data1!$A468-Logit!$B473)*data1!G468</f>
        <v>0</v>
      </c>
      <c r="L473" s="10">
        <f>(data1!$A468-Logit!$B473)*data1!H468</f>
        <v>-0.77749027829574857</v>
      </c>
    </row>
    <row r="474" spans="1:12" x14ac:dyDescent="0.25">
      <c r="A474">
        <v>468</v>
      </c>
      <c r="B474">
        <f>1/(1+EXP(-($A$3+SUMPRODUCT($B$3:$H$3,data1!B469:H469))))</f>
        <v>0.44747591390619018</v>
      </c>
      <c r="C474">
        <f>(B474^data1!A469)*((1-B474)^(1-data1!A469))</f>
        <v>0.55252408609380987</v>
      </c>
      <c r="D474">
        <f t="shared" si="9"/>
        <v>-0.59325825180052483</v>
      </c>
      <c r="E474" s="10">
        <f>data1!$A469-Logit!$B474</f>
        <v>-0.44747591390619018</v>
      </c>
      <c r="F474" s="10">
        <f>(data1!$A469-Logit!$B474)*data1!B469</f>
        <v>-15.149744090563887</v>
      </c>
      <c r="G474" s="10">
        <f>(data1!$A469-Logit!$B474)*data1!C469</f>
        <v>-6.2646627946866627</v>
      </c>
      <c r="H474" s="10">
        <f>(data1!$A469-Logit!$B474)*data1!D469</f>
        <v>-4.4747591390619021</v>
      </c>
      <c r="I474" s="10">
        <f>(data1!$A469-Logit!$B474)*data1!E469</f>
        <v>-44.747591390619021</v>
      </c>
      <c r="J474" s="10">
        <f>(data1!$A469-Logit!$B474)*data1!F469</f>
        <v>-24.163699350934269</v>
      </c>
      <c r="K474" s="10">
        <f>(data1!$A469-Logit!$B474)*data1!G469</f>
        <v>0</v>
      </c>
      <c r="L474" s="10">
        <f>(data1!$A469-Logit!$B474)*data1!H469</f>
        <v>0</v>
      </c>
    </row>
    <row r="475" spans="1:12" x14ac:dyDescent="0.25">
      <c r="A475">
        <v>469</v>
      </c>
      <c r="B475">
        <f>1/(1+EXP(-($A$3+SUMPRODUCT($B$3:$H$3,data1!B470:H470))))</f>
        <v>0.36611662876783668</v>
      </c>
      <c r="C475">
        <f>(B475^data1!A470)*((1-B475)^(1-data1!A470))</f>
        <v>0.63388337123216332</v>
      </c>
      <c r="D475">
        <f t="shared" si="9"/>
        <v>-0.45589029851414503</v>
      </c>
      <c r="E475" s="10">
        <f>data1!$A470-Logit!$B475</f>
        <v>-0.36611662876783668</v>
      </c>
      <c r="F475" s="10">
        <f>(data1!$A470-Logit!$B475)*data1!B470</f>
        <v>-7.505390889740652</v>
      </c>
      <c r="G475" s="10">
        <f>(data1!$A470-Logit!$B475)*data1!C470</f>
        <v>-4.3933995452140397</v>
      </c>
      <c r="H475" s="10">
        <f>(data1!$A470-Logit!$B475)*data1!D470</f>
        <v>-1.4644665150713467</v>
      </c>
      <c r="I475" s="10">
        <f>(data1!$A470-Logit!$B475)*data1!E470</f>
        <v>-5.8578660602853869</v>
      </c>
      <c r="J475" s="10">
        <f>(data1!$A470-Logit!$B475)*data1!F470</f>
        <v>-10.9834988630351</v>
      </c>
      <c r="K475" s="10">
        <f>(data1!$A470-Logit!$B475)*data1!G470</f>
        <v>-0.36611662876783668</v>
      </c>
      <c r="L475" s="10">
        <f>(data1!$A470-Logit!$B475)*data1!H470</f>
        <v>-0.73223325753567337</v>
      </c>
    </row>
    <row r="476" spans="1:12" x14ac:dyDescent="0.25">
      <c r="A476">
        <v>470</v>
      </c>
      <c r="B476">
        <f>1/(1+EXP(-($A$3+SUMPRODUCT($B$3:$H$3,data1!B471:H471))))</f>
        <v>8.5307649209276429E-2</v>
      </c>
      <c r="C476">
        <f>(B476^data1!A471)*((1-B476)^(1-data1!A471))</f>
        <v>0.91469235079072353</v>
      </c>
      <c r="D476">
        <f t="shared" si="9"/>
        <v>-8.9167498888157642E-2</v>
      </c>
      <c r="E476" s="10">
        <f>data1!$A471-Logit!$B476</f>
        <v>-8.5307649209276429E-2</v>
      </c>
      <c r="F476" s="10">
        <f>(data1!$A471-Logit!$B476)*data1!B471</f>
        <v>-2.4397987999275892</v>
      </c>
      <c r="G476" s="10">
        <f>(data1!$A471-Logit!$B476)*data1!C471</f>
        <v>-1.0236917905113172</v>
      </c>
      <c r="H476" s="10">
        <f>(data1!$A471-Logit!$B476)*data1!D471</f>
        <v>0</v>
      </c>
      <c r="I476" s="10">
        <f>(data1!$A471-Logit!$B476)*data1!E471</f>
        <v>0</v>
      </c>
      <c r="J476" s="10">
        <f>(data1!$A471-Logit!$B476)*data1!F471</f>
        <v>-4.6919207065102038</v>
      </c>
      <c r="K476" s="10">
        <f>(data1!$A471-Logit!$B476)*data1!G471</f>
        <v>0</v>
      </c>
      <c r="L476" s="10">
        <f>(data1!$A471-Logit!$B476)*data1!H471</f>
        <v>0</v>
      </c>
    </row>
    <row r="477" spans="1:12" x14ac:dyDescent="0.25">
      <c r="A477">
        <v>471</v>
      </c>
      <c r="B477">
        <f>1/(1+EXP(-($A$3+SUMPRODUCT($B$3:$H$3,data1!B472:H472))))</f>
        <v>0.38961738328444617</v>
      </c>
      <c r="C477">
        <f>(B477^data1!A472)*((1-B477)^(1-data1!A472))</f>
        <v>0.61038261671555383</v>
      </c>
      <c r="D477">
        <f t="shared" si="9"/>
        <v>-0.49366927793059218</v>
      </c>
      <c r="E477" s="10">
        <f>data1!$A472-Logit!$B477</f>
        <v>-0.38961738328444617</v>
      </c>
      <c r="F477" s="10">
        <f>(data1!$A472-Logit!$B477)*data1!B472</f>
        <v>-7.3053259365833654</v>
      </c>
      <c r="G477" s="10">
        <f>(data1!$A472-Logit!$B477)*data1!C472</f>
        <v>-3.8961738328444619</v>
      </c>
      <c r="H477" s="10">
        <f>(data1!$A472-Logit!$B477)*data1!D472</f>
        <v>-3.8961738328444619</v>
      </c>
      <c r="I477" s="10">
        <f>(data1!$A472-Logit!$B477)*data1!E472</f>
        <v>-38.961738328444618</v>
      </c>
      <c r="J477" s="10">
        <f>(data1!$A472-Logit!$B477)*data1!F472</f>
        <v>-19.870486547506754</v>
      </c>
      <c r="K477" s="10">
        <f>(data1!$A472-Logit!$B477)*data1!G472</f>
        <v>0</v>
      </c>
      <c r="L477" s="10">
        <f>(data1!$A472-Logit!$B477)*data1!H472</f>
        <v>-0.38961738328444617</v>
      </c>
    </row>
    <row r="478" spans="1:12" x14ac:dyDescent="0.25">
      <c r="A478">
        <v>472</v>
      </c>
      <c r="B478">
        <f>1/(1+EXP(-($A$3+SUMPRODUCT($B$3:$H$3,data1!B473:H473))))</f>
        <v>0.44614131652899341</v>
      </c>
      <c r="C478">
        <f>(B478^data1!A473)*((1-B478)^(1-data1!A473))</f>
        <v>0.55385868347100664</v>
      </c>
      <c r="D478">
        <f t="shared" si="9"/>
        <v>-0.59084570876165987</v>
      </c>
      <c r="E478" s="10">
        <f>data1!$A473-Logit!$B478</f>
        <v>-0.44614131652899341</v>
      </c>
      <c r="F478" s="10">
        <f>(data1!$A473-Logit!$B478)*data1!B473</f>
        <v>-9.056668385159778</v>
      </c>
      <c r="G478" s="10">
        <f>(data1!$A473-Logit!$B478)*data1!C473</f>
        <v>-5.3536957983479212</v>
      </c>
      <c r="H478" s="10">
        <f>(data1!$A473-Logit!$B478)*data1!D473</f>
        <v>-2.230706582644967</v>
      </c>
      <c r="I478" s="10">
        <f>(data1!$A473-Logit!$B478)*data1!E473</f>
        <v>-11.153532913224835</v>
      </c>
      <c r="J478" s="10">
        <f>(data1!$A473-Logit!$B478)*data1!F473</f>
        <v>-19.630217927275709</v>
      </c>
      <c r="K478" s="10">
        <f>(data1!$A473-Logit!$B478)*data1!G473</f>
        <v>0</v>
      </c>
      <c r="L478" s="10">
        <f>(data1!$A473-Logit!$B478)*data1!H473</f>
        <v>-0.44614131652899341</v>
      </c>
    </row>
    <row r="479" spans="1:12" x14ac:dyDescent="0.25">
      <c r="A479">
        <v>473</v>
      </c>
      <c r="B479">
        <f>1/(1+EXP(-($A$3+SUMPRODUCT($B$3:$H$3,data1!B474:H474))))</f>
        <v>0.13328074971148013</v>
      </c>
      <c r="C479">
        <f>(B479^data1!A474)*((1-B479)^(1-data1!A474))</f>
        <v>0.86671925028851993</v>
      </c>
      <c r="D479">
        <f t="shared" si="9"/>
        <v>-0.14304017207139952</v>
      </c>
      <c r="E479" s="10">
        <f>data1!$A474-Logit!$B479</f>
        <v>-0.13328074971148013</v>
      </c>
      <c r="F479" s="10">
        <f>(data1!$A474-Logit!$B479)*data1!B474</f>
        <v>-1.788627671296585</v>
      </c>
      <c r="G479" s="10">
        <f>(data1!$A474-Logit!$B479)*data1!C474</f>
        <v>-1.5993689965377615</v>
      </c>
      <c r="H479" s="10">
        <f>(data1!$A474-Logit!$B479)*data1!D474</f>
        <v>0</v>
      </c>
      <c r="I479" s="10">
        <f>(data1!$A474-Logit!$B479)*data1!E474</f>
        <v>0</v>
      </c>
      <c r="J479" s="10">
        <f>(data1!$A474-Logit!$B479)*data1!F474</f>
        <v>-7.063879734708447</v>
      </c>
      <c r="K479" s="10">
        <f>(data1!$A474-Logit!$B479)*data1!G474</f>
        <v>0</v>
      </c>
      <c r="L479" s="10">
        <f>(data1!$A474-Logit!$B479)*data1!H474</f>
        <v>0</v>
      </c>
    </row>
    <row r="480" spans="1:12" x14ac:dyDescent="0.25">
      <c r="A480">
        <v>474</v>
      </c>
      <c r="B480">
        <f>1/(1+EXP(-($A$3+SUMPRODUCT($B$3:$H$3,data1!B475:H475))))</f>
        <v>0.20876565557991808</v>
      </c>
      <c r="C480">
        <f>(B480^data1!A475)*((1-B480)^(1-data1!A475))</f>
        <v>0.79123434442008189</v>
      </c>
      <c r="D480">
        <f t="shared" si="9"/>
        <v>-0.23416109160248713</v>
      </c>
      <c r="E480" s="10">
        <f>data1!$A475-Logit!$B480</f>
        <v>-0.20876565557991808</v>
      </c>
      <c r="F480" s="10">
        <f>(data1!$A475-Logit!$B480)*data1!B475</f>
        <v>-3.8412879830327205</v>
      </c>
      <c r="G480" s="10">
        <f>(data1!$A475-Logit!$B480)*data1!C475</f>
        <v>-2.0876565557991809</v>
      </c>
      <c r="H480" s="10">
        <f>(data1!$A475-Logit!$B480)*data1!D475</f>
        <v>0</v>
      </c>
      <c r="I480" s="10">
        <f>(data1!$A475-Logit!$B480)*data1!E475</f>
        <v>0</v>
      </c>
      <c r="J480" s="10">
        <f>(data1!$A475-Logit!$B480)*data1!F475</f>
        <v>-8.7681575343565594</v>
      </c>
      <c r="K480" s="10">
        <f>(data1!$A475-Logit!$B480)*data1!G475</f>
        <v>0</v>
      </c>
      <c r="L480" s="10">
        <f>(data1!$A475-Logit!$B480)*data1!H475</f>
        <v>-0.41753131115983616</v>
      </c>
    </row>
    <row r="481" spans="1:12" x14ac:dyDescent="0.25">
      <c r="A481">
        <v>475</v>
      </c>
      <c r="B481">
        <f>1/(1+EXP(-($A$3+SUMPRODUCT($B$3:$H$3,data1!B476:H476))))</f>
        <v>0.90649870551574241</v>
      </c>
      <c r="C481">
        <f>(B481^data1!A476)*((1-B481)^(1-data1!A476))</f>
        <v>9.3501294484257591E-2</v>
      </c>
      <c r="D481">
        <f t="shared" si="9"/>
        <v>-2.3697799980319152</v>
      </c>
      <c r="E481" s="10">
        <f>data1!$A476-Logit!$B481</f>
        <v>-0.90649870551574241</v>
      </c>
      <c r="F481" s="10">
        <f>(data1!$A476-Logit!$B481)*data1!B476</f>
        <v>-15.122210686145872</v>
      </c>
      <c r="G481" s="10">
        <f>(data1!$A476-Logit!$B481)*data1!C476</f>
        <v>-10.877984466188909</v>
      </c>
      <c r="H481" s="10">
        <f>(data1!$A476-Logit!$B481)*data1!D476</f>
        <v>-17.223475404799107</v>
      </c>
      <c r="I481" s="10">
        <f>(data1!$A476-Logit!$B481)*data1!E476</f>
        <v>-327.24603269118302</v>
      </c>
      <c r="J481" s="10">
        <f>(data1!$A476-Logit!$B481)*data1!F476</f>
        <v>-34.446950809598214</v>
      </c>
      <c r="K481" s="10">
        <f>(data1!$A476-Logit!$B481)*data1!G476</f>
        <v>0</v>
      </c>
      <c r="L481" s="10">
        <f>(data1!$A476-Logit!$B481)*data1!H476</f>
        <v>-1.8129974110314848</v>
      </c>
    </row>
    <row r="482" spans="1:12" x14ac:dyDescent="0.25">
      <c r="A482">
        <v>476</v>
      </c>
      <c r="B482">
        <f>1/(1+EXP(-($A$3+SUMPRODUCT($B$3:$H$3,data1!B477:H477))))</f>
        <v>0.16716905440435981</v>
      </c>
      <c r="C482">
        <f>(B482^data1!A477)*((1-B482)^(1-data1!A477))</f>
        <v>0.83283094559564019</v>
      </c>
      <c r="D482">
        <f t="shared" si="9"/>
        <v>-0.18292460387553194</v>
      </c>
      <c r="E482" s="10">
        <f>data1!$A477-Logit!$B482</f>
        <v>-0.16716905440435981</v>
      </c>
      <c r="F482" s="10">
        <f>(data1!$A477-Logit!$B482)*data1!B477</f>
        <v>-5.4639207727782582</v>
      </c>
      <c r="G482" s="10">
        <f>(data1!$A477-Logit!$B482)*data1!C477</f>
        <v>-2.1731977072566773</v>
      </c>
      <c r="H482" s="10">
        <f>(data1!$A477-Logit!$B482)*data1!D477</f>
        <v>-0.33433810880871961</v>
      </c>
      <c r="I482" s="10">
        <f>(data1!$A477-Logit!$B482)*data1!E477</f>
        <v>-0.66867621761743923</v>
      </c>
      <c r="J482" s="10">
        <f>(data1!$A477-Logit!$B482)*data1!F477</f>
        <v>-6.3524240673656731</v>
      </c>
      <c r="K482" s="10">
        <f>(data1!$A477-Logit!$B482)*data1!G477</f>
        <v>-0.16716905440435981</v>
      </c>
      <c r="L482" s="10">
        <f>(data1!$A477-Logit!$B482)*data1!H477</f>
        <v>-0.50150716321307942</v>
      </c>
    </row>
    <row r="483" spans="1:12" x14ac:dyDescent="0.25">
      <c r="A483">
        <v>477</v>
      </c>
      <c r="B483">
        <f>1/(1+EXP(-($A$3+SUMPRODUCT($B$3:$H$3,data1!B478:H478))))</f>
        <v>0.53328176059249621</v>
      </c>
      <c r="C483">
        <f>(B483^data1!A478)*((1-B483)^(1-data1!A478))</f>
        <v>0.46671823940750379</v>
      </c>
      <c r="D483">
        <f t="shared" si="9"/>
        <v>-0.76202954513693066</v>
      </c>
      <c r="E483" s="10">
        <f>data1!$A478-Logit!$B483</f>
        <v>-0.53328176059249621</v>
      </c>
      <c r="F483" s="10">
        <f>(data1!$A478-Logit!$B483)*data1!B478</f>
        <v>-3.7596365138925201</v>
      </c>
      <c r="G483" s="10">
        <f>(data1!$A478-Logit!$B483)*data1!C478</f>
        <v>-6.3993811271099545</v>
      </c>
      <c r="H483" s="10">
        <f>(data1!$A478-Logit!$B483)*data1!D478</f>
        <v>-6.3993811271099545</v>
      </c>
      <c r="I483" s="10">
        <f>(data1!$A478-Logit!$B483)*data1!E478</f>
        <v>-76.792573525319455</v>
      </c>
      <c r="J483" s="10">
        <f>(data1!$A478-Logit!$B483)*data1!F478</f>
        <v>-21.864552184292343</v>
      </c>
      <c r="K483" s="10">
        <f>(data1!$A478-Logit!$B483)*data1!G478</f>
        <v>-0.53328176059249621</v>
      </c>
      <c r="L483" s="10">
        <f>(data1!$A478-Logit!$B483)*data1!H478</f>
        <v>-2.1331270423699848</v>
      </c>
    </row>
    <row r="484" spans="1:12" x14ac:dyDescent="0.25">
      <c r="A484">
        <v>478</v>
      </c>
      <c r="B484">
        <f>1/(1+EXP(-($A$3+SUMPRODUCT($B$3:$H$3,data1!B479:H479))))</f>
        <v>0.50321422152359951</v>
      </c>
      <c r="C484">
        <f>(B484^data1!A479)*((1-B484)^(1-data1!A479))</f>
        <v>0.49678577847640049</v>
      </c>
      <c r="D484">
        <f t="shared" si="9"/>
        <v>-0.69959637502783967</v>
      </c>
      <c r="E484" s="10">
        <f>data1!$A479-Logit!$B484</f>
        <v>-0.50321422152359951</v>
      </c>
      <c r="F484" s="10">
        <f>(data1!$A479-Logit!$B484)*data1!B479</f>
        <v>-5.4684287571752002</v>
      </c>
      <c r="G484" s="10">
        <f>(data1!$A479-Logit!$B484)*data1!C479</f>
        <v>-4.0257137721887961</v>
      </c>
      <c r="H484" s="10">
        <f>(data1!$A479-Logit!$B484)*data1!D479</f>
        <v>-2.5160711076179973</v>
      </c>
      <c r="I484" s="10">
        <f>(data1!$A479-Logit!$B484)*data1!E479</f>
        <v>-12.580355538089988</v>
      </c>
      <c r="J484" s="10">
        <f>(data1!$A479-Logit!$B484)*data1!F479</f>
        <v>-17.612497753325982</v>
      </c>
      <c r="K484" s="10">
        <f>(data1!$A479-Logit!$B484)*data1!G479</f>
        <v>0</v>
      </c>
      <c r="L484" s="10">
        <f>(data1!$A479-Logit!$B484)*data1!H479</f>
        <v>-1.5096426645707985</v>
      </c>
    </row>
    <row r="485" spans="1:12" x14ac:dyDescent="0.25">
      <c r="A485">
        <v>479</v>
      </c>
      <c r="B485">
        <f>1/(1+EXP(-($A$3+SUMPRODUCT($B$3:$H$3,data1!B480:H480))))</f>
        <v>0.35735913578878442</v>
      </c>
      <c r="C485">
        <f>(B485^data1!A480)*((1-B485)^(1-data1!A480))</f>
        <v>0.64264086421121558</v>
      </c>
      <c r="D485">
        <f t="shared" si="9"/>
        <v>-0.44216924233468885</v>
      </c>
      <c r="E485" s="10">
        <f>data1!$A480-Logit!$B485</f>
        <v>-0.35735913578878442</v>
      </c>
      <c r="F485" s="10">
        <f>(data1!$A480-Logit!$B485)*data1!B480</f>
        <v>-6.5110832086926091</v>
      </c>
      <c r="G485" s="10">
        <f>(data1!$A480-Logit!$B485)*data1!C480</f>
        <v>-4.2883096294654131</v>
      </c>
      <c r="H485" s="10">
        <f>(data1!$A480-Logit!$B485)*data1!D480</f>
        <v>-1.7867956789439221</v>
      </c>
      <c r="I485" s="10">
        <f>(data1!$A480-Logit!$B485)*data1!E480</f>
        <v>-8.9339783947196096</v>
      </c>
      <c r="J485" s="10">
        <f>(data1!$A480-Logit!$B485)*data1!F480</f>
        <v>-11.792851481029885</v>
      </c>
      <c r="K485" s="10">
        <f>(data1!$A480-Logit!$B485)*data1!G480</f>
        <v>-0.35735913578878442</v>
      </c>
      <c r="L485" s="10">
        <f>(data1!$A480-Logit!$B485)*data1!H480</f>
        <v>-0.71471827157756884</v>
      </c>
    </row>
    <row r="486" spans="1:12" x14ac:dyDescent="0.25">
      <c r="A486">
        <v>480</v>
      </c>
      <c r="B486">
        <f>1/(1+EXP(-($A$3+SUMPRODUCT($B$3:$H$3,data1!B481:H481))))</f>
        <v>0.36770626340466295</v>
      </c>
      <c r="C486">
        <f>(B486^data1!A481)*((1-B486)^(1-data1!A481))</f>
        <v>0.63229373659533705</v>
      </c>
      <c r="D486">
        <f t="shared" si="9"/>
        <v>-0.45840121971495212</v>
      </c>
      <c r="E486" s="10">
        <f>data1!$A481-Logit!$B486</f>
        <v>-0.36770626340466295</v>
      </c>
      <c r="F486" s="10">
        <f>(data1!$A481-Logit!$B486)*data1!B481</f>
        <v>-9.7857671078011865</v>
      </c>
      <c r="G486" s="10">
        <f>(data1!$A481-Logit!$B486)*data1!C481</f>
        <v>-4.7801814242606184</v>
      </c>
      <c r="H486" s="10">
        <f>(data1!$A481-Logit!$B486)*data1!D481</f>
        <v>-1.8385313170233148</v>
      </c>
      <c r="I486" s="10">
        <f>(data1!$A481-Logit!$B486)*data1!E481</f>
        <v>-9.1926565851165734</v>
      </c>
      <c r="J486" s="10">
        <f>(data1!$A481-Logit!$B486)*data1!F481</f>
        <v>-17.64990064342382</v>
      </c>
      <c r="K486" s="10">
        <f>(data1!$A481-Logit!$B486)*data1!G481</f>
        <v>0</v>
      </c>
      <c r="L486" s="10">
        <f>(data1!$A481-Logit!$B486)*data1!H481</f>
        <v>0</v>
      </c>
    </row>
    <row r="487" spans="1:12" x14ac:dyDescent="0.25">
      <c r="A487">
        <v>481</v>
      </c>
      <c r="B487">
        <f>1/(1+EXP(-($A$3+SUMPRODUCT($B$3:$H$3,data1!B482:H482))))</f>
        <v>0.5379287430970584</v>
      </c>
      <c r="C487">
        <f>(B487^data1!A482)*((1-B487)^(1-data1!A482))</f>
        <v>0.4620712569029416</v>
      </c>
      <c r="D487">
        <f t="shared" si="9"/>
        <v>-0.77203616407285125</v>
      </c>
      <c r="E487" s="10">
        <f>data1!$A482-Logit!$B487</f>
        <v>-0.5379287430970584</v>
      </c>
      <c r="F487" s="10">
        <f>(data1!$A482-Logit!$B487)*data1!B482</f>
        <v>-13.448218577426459</v>
      </c>
      <c r="G487" s="10">
        <f>(data1!$A482-Logit!$B487)*data1!C482</f>
        <v>-6.4551449171647004</v>
      </c>
      <c r="H487" s="10">
        <f>(data1!$A482-Logit!$B487)*data1!D482</f>
        <v>-5.3792874309705843</v>
      </c>
      <c r="I487" s="10">
        <f>(data1!$A482-Logit!$B487)*data1!E482</f>
        <v>-53.792874309705837</v>
      </c>
      <c r="J487" s="10">
        <f>(data1!$A482-Logit!$B487)*data1!F482</f>
        <v>-25.282650925561747</v>
      </c>
      <c r="K487" s="10">
        <f>(data1!$A482-Logit!$B487)*data1!G482</f>
        <v>0</v>
      </c>
      <c r="L487" s="10">
        <f>(data1!$A482-Logit!$B487)*data1!H482</f>
        <v>0</v>
      </c>
    </row>
    <row r="488" spans="1:12" x14ac:dyDescent="0.25">
      <c r="A488">
        <v>482</v>
      </c>
      <c r="B488">
        <f>1/(1+EXP(-($A$3+SUMPRODUCT($B$3:$H$3,data1!B483:H483))))</f>
        <v>0.51302595258826322</v>
      </c>
      <c r="C488">
        <f>(B488^data1!A483)*((1-B488)^(1-data1!A483))</f>
        <v>0.48697404741173678</v>
      </c>
      <c r="D488">
        <f t="shared" si="9"/>
        <v>-0.71954444805520235</v>
      </c>
      <c r="E488" s="10">
        <f>data1!$A483-Logit!$B488</f>
        <v>-0.51302595258826322</v>
      </c>
      <c r="F488" s="10">
        <f>(data1!$A483-Logit!$B488)*data1!B483</f>
        <v>-8.0545073577837787</v>
      </c>
      <c r="G488" s="10">
        <f>(data1!$A483-Logit!$B488)*data1!C483</f>
        <v>-6.1563114310591587</v>
      </c>
      <c r="H488" s="10">
        <f>(data1!$A483-Logit!$B488)*data1!D483</f>
        <v>0</v>
      </c>
      <c r="I488" s="10">
        <f>(data1!$A483-Logit!$B488)*data1!E483</f>
        <v>0</v>
      </c>
      <c r="J488" s="10">
        <f>(data1!$A483-Logit!$B488)*data1!F483</f>
        <v>-17.44288238800095</v>
      </c>
      <c r="K488" s="10">
        <f>(data1!$A483-Logit!$B488)*data1!G483</f>
        <v>0</v>
      </c>
      <c r="L488" s="10">
        <f>(data1!$A483-Logit!$B488)*data1!H483</f>
        <v>-2.5651297629413161</v>
      </c>
    </row>
    <row r="489" spans="1:12" x14ac:dyDescent="0.25">
      <c r="A489">
        <v>483</v>
      </c>
      <c r="B489">
        <f>1/(1+EXP(-($A$3+SUMPRODUCT($B$3:$H$3,data1!B484:H484))))</f>
        <v>7.4684755888122734E-2</v>
      </c>
      <c r="C489">
        <f>(B489^data1!A484)*((1-B489)^(1-data1!A484))</f>
        <v>0.92531524411187727</v>
      </c>
      <c r="D489">
        <f t="shared" si="9"/>
        <v>-7.7620795085082919E-2</v>
      </c>
      <c r="E489" s="10">
        <f>data1!$A484-Logit!$B489</f>
        <v>-7.4684755888122734E-2</v>
      </c>
      <c r="F489" s="10">
        <f>(data1!$A484-Logit!$B489)*data1!B484</f>
        <v>-3.0060614244969401</v>
      </c>
      <c r="G489" s="10">
        <f>(data1!$A484-Logit!$B489)*data1!C484</f>
        <v>-0.97090182654559554</v>
      </c>
      <c r="H489" s="10">
        <f>(data1!$A484-Logit!$B489)*data1!D484</f>
        <v>-0.29873902355249093</v>
      </c>
      <c r="I489" s="10">
        <f>(data1!$A484-Logit!$B489)*data1!E484</f>
        <v>-1.1949560942099637</v>
      </c>
      <c r="J489" s="10">
        <f>(data1!$A484-Logit!$B489)*data1!F484</f>
        <v>-2.4645969443080502</v>
      </c>
      <c r="K489" s="10">
        <f>(data1!$A484-Logit!$B489)*data1!G484</f>
        <v>-0.14936951177624547</v>
      </c>
      <c r="L489" s="10">
        <f>(data1!$A484-Logit!$B489)*data1!H484</f>
        <v>-7.4684755888122734E-2</v>
      </c>
    </row>
    <row r="490" spans="1:12" x14ac:dyDescent="0.25">
      <c r="A490">
        <v>484</v>
      </c>
      <c r="B490">
        <f>1/(1+EXP(-($A$3+SUMPRODUCT($B$3:$H$3,data1!B485:H485))))</f>
        <v>9.1954412806355412E-3</v>
      </c>
      <c r="C490">
        <f>(B490^data1!A485)*((1-B490)^(1-data1!A485))</f>
        <v>0.99080455871936446</v>
      </c>
      <c r="D490">
        <f t="shared" si="9"/>
        <v>-9.2379803285019529E-3</v>
      </c>
      <c r="E490" s="10">
        <f>data1!$A485-Logit!$B490</f>
        <v>-9.1954412806355412E-3</v>
      </c>
      <c r="F490" s="10">
        <f>(data1!$A485-Logit!$B490)*data1!B485</f>
        <v>-0.67678446422364591</v>
      </c>
      <c r="G490" s="10">
        <f>(data1!$A485-Logit!$B490)*data1!C485</f>
        <v>-0.11954073664826204</v>
      </c>
      <c r="H490" s="10">
        <f>(data1!$A485-Logit!$B490)*data1!D485</f>
        <v>-2.7586323841906624E-2</v>
      </c>
      <c r="I490" s="10">
        <f>(data1!$A485-Logit!$B490)*data1!E485</f>
        <v>-8.2758971525719871E-2</v>
      </c>
      <c r="J490" s="10">
        <f>(data1!$A485-Logit!$B490)*data1!F485</f>
        <v>-0.28505867969970178</v>
      </c>
      <c r="K490" s="10">
        <f>(data1!$A485-Logit!$B490)*data1!G485</f>
        <v>-2.7586323841906624E-2</v>
      </c>
      <c r="L490" s="10">
        <f>(data1!$A485-Logit!$B490)*data1!H485</f>
        <v>-9.1954412806355412E-3</v>
      </c>
    </row>
    <row r="491" spans="1:12" x14ac:dyDescent="0.25">
      <c r="A491">
        <v>485</v>
      </c>
      <c r="B491">
        <f>1/(1+EXP(-($A$3+SUMPRODUCT($B$3:$H$3,data1!B486:H486))))</f>
        <v>6.0792289786048795E-2</v>
      </c>
      <c r="C491">
        <f>(B491^data1!A486)*((1-B491)^(1-data1!A486))</f>
        <v>0.93920771021395122</v>
      </c>
      <c r="D491">
        <f t="shared" si="9"/>
        <v>-6.2718620600060268E-2</v>
      </c>
      <c r="E491" s="10">
        <f>data1!$A486-Logit!$B491</f>
        <v>-6.0792289786048795E-2</v>
      </c>
      <c r="F491" s="10">
        <f>(data1!$A486-Logit!$B491)*data1!B486</f>
        <v>-0.64391193387763757</v>
      </c>
      <c r="G491" s="10">
        <f>(data1!$A486-Logit!$B491)*data1!C486</f>
        <v>-0.48633831828839036</v>
      </c>
      <c r="H491" s="10">
        <f>(data1!$A486-Logit!$B491)*data1!D486</f>
        <v>-0.12158457957209759</v>
      </c>
      <c r="I491" s="10">
        <f>(data1!$A486-Logit!$B491)*data1!E486</f>
        <v>-0.24316915914419518</v>
      </c>
      <c r="J491" s="10">
        <f>(data1!$A486-Logit!$B491)*data1!F486</f>
        <v>-3.52595280759083</v>
      </c>
      <c r="K491" s="10">
        <f>(data1!$A486-Logit!$B491)*data1!G486</f>
        <v>0</v>
      </c>
      <c r="L491" s="10">
        <f>(data1!$A486-Logit!$B491)*data1!H486</f>
        <v>0</v>
      </c>
    </row>
    <row r="492" spans="1:12" x14ac:dyDescent="0.25">
      <c r="A492">
        <v>486</v>
      </c>
      <c r="B492">
        <f>1/(1+EXP(-($A$3+SUMPRODUCT($B$3:$H$3,data1!B487:H487))))</f>
        <v>0.23116429825505352</v>
      </c>
      <c r="C492">
        <f>(B492^data1!A487)*((1-B492)^(1-data1!A487))</f>
        <v>0.76883570174494653</v>
      </c>
      <c r="D492">
        <f t="shared" si="9"/>
        <v>-0.26287798413041374</v>
      </c>
      <c r="E492" s="10">
        <f>data1!$A487-Logit!$B492</f>
        <v>-0.23116429825505352</v>
      </c>
      <c r="F492" s="10">
        <f>(data1!$A487-Logit!$B492)*data1!B487</f>
        <v>-1.8493143860404282</v>
      </c>
      <c r="G492" s="10">
        <f>(data1!$A487-Logit!$B492)*data1!C487</f>
        <v>-2.7739715790606425</v>
      </c>
      <c r="H492" s="10">
        <f>(data1!$A487-Logit!$B492)*data1!D487</f>
        <v>-0.23116429825505352</v>
      </c>
      <c r="I492" s="10">
        <f>(data1!$A487-Logit!$B492)*data1!E487</f>
        <v>-0.23116429825505352</v>
      </c>
      <c r="J492" s="10">
        <f>(data1!$A487-Logit!$B492)*data1!F487</f>
        <v>-11.327050614497622</v>
      </c>
      <c r="K492" s="10">
        <f>(data1!$A487-Logit!$B492)*data1!G487</f>
        <v>0</v>
      </c>
      <c r="L492" s="10">
        <f>(data1!$A487-Logit!$B492)*data1!H487</f>
        <v>0</v>
      </c>
    </row>
    <row r="493" spans="1:12" x14ac:dyDescent="0.25">
      <c r="A493">
        <v>487</v>
      </c>
      <c r="B493">
        <f>1/(1+EXP(-($A$3+SUMPRODUCT($B$3:$H$3,data1!B488:H488))))</f>
        <v>5.3532723897482044E-2</v>
      </c>
      <c r="C493">
        <f>(B493^data1!A488)*((1-B493)^(1-data1!A488))</f>
        <v>0.94646727610251791</v>
      </c>
      <c r="D493">
        <f t="shared" si="9"/>
        <v>-5.5018882514678527E-2</v>
      </c>
      <c r="E493" s="10">
        <f>data1!$A488-Logit!$B493</f>
        <v>-5.3532723897482044E-2</v>
      </c>
      <c r="F493" s="10">
        <f>(data1!$A488-Logit!$B493)*data1!B488</f>
        <v>-0.71733847980514731</v>
      </c>
      <c r="G493" s="10">
        <f>(data1!$A488-Logit!$B493)*data1!C488</f>
        <v>-0.42826179117985635</v>
      </c>
      <c r="H493" s="10">
        <f>(data1!$A488-Logit!$B493)*data1!D488</f>
        <v>0</v>
      </c>
      <c r="I493" s="10">
        <f>(data1!$A488-Logit!$B493)*data1!E488</f>
        <v>0</v>
      </c>
      <c r="J493" s="10">
        <f>(data1!$A488-Logit!$B493)*data1!F488</f>
        <v>-2.9442998143615124</v>
      </c>
      <c r="K493" s="10">
        <f>(data1!$A488-Logit!$B493)*data1!G488</f>
        <v>0</v>
      </c>
      <c r="L493" s="10">
        <f>(data1!$A488-Logit!$B493)*data1!H488</f>
        <v>-5.3532723897482044E-2</v>
      </c>
    </row>
    <row r="494" spans="1:12" x14ac:dyDescent="0.25">
      <c r="A494">
        <v>488</v>
      </c>
      <c r="B494">
        <f>1/(1+EXP(-($A$3+SUMPRODUCT($B$3:$H$3,data1!B489:H489))))</f>
        <v>0.34199978217363175</v>
      </c>
      <c r="C494">
        <f>(B494^data1!A489)*((1-B494)^(1-data1!A489))</f>
        <v>0.65800021782636819</v>
      </c>
      <c r="D494">
        <f t="shared" si="9"/>
        <v>-0.4185500166137619</v>
      </c>
      <c r="E494" s="10">
        <f>data1!$A489-Logit!$B494</f>
        <v>-0.34199978217363175</v>
      </c>
      <c r="F494" s="10">
        <f>(data1!$A489-Logit!$B494)*data1!B489</f>
        <v>-8.1053950984402157</v>
      </c>
      <c r="G494" s="10">
        <f>(data1!$A489-Logit!$B494)*data1!C489</f>
        <v>-4.7879969504308448</v>
      </c>
      <c r="H494" s="10">
        <f>(data1!$A489-Logit!$B494)*data1!D489</f>
        <v>-0.34199978217363175</v>
      </c>
      <c r="I494" s="10">
        <f>(data1!$A489-Logit!$B494)*data1!E489</f>
        <v>-0.34199978217363175</v>
      </c>
      <c r="J494" s="10">
        <f>(data1!$A489-Logit!$B494)*data1!F489</f>
        <v>-15.047990415639797</v>
      </c>
      <c r="K494" s="10">
        <f>(data1!$A489-Logit!$B494)*data1!G489</f>
        <v>0</v>
      </c>
      <c r="L494" s="10">
        <f>(data1!$A489-Logit!$B494)*data1!H489</f>
        <v>0</v>
      </c>
    </row>
    <row r="495" spans="1:12" x14ac:dyDescent="0.25">
      <c r="A495">
        <v>489</v>
      </c>
      <c r="B495">
        <f>1/(1+EXP(-($A$3+SUMPRODUCT($B$3:$H$3,data1!B490:H490))))</f>
        <v>0.16006105234107831</v>
      </c>
      <c r="C495">
        <f>(B495^data1!A490)*((1-B495)^(1-data1!A490))</f>
        <v>0.83993894765892163</v>
      </c>
      <c r="D495">
        <f t="shared" si="9"/>
        <v>-0.1744260711446223</v>
      </c>
      <c r="E495" s="10">
        <f>data1!$A490-Logit!$B495</f>
        <v>-0.16006105234107831</v>
      </c>
      <c r="F495" s="10">
        <f>(data1!$A490-Logit!$B495)*data1!B490</f>
        <v>-3.0251538281879382</v>
      </c>
      <c r="G495" s="10">
        <f>(data1!$A490-Logit!$B495)*data1!C490</f>
        <v>-1.4405494710697049</v>
      </c>
      <c r="H495" s="10">
        <f>(data1!$A490-Logit!$B495)*data1!D490</f>
        <v>-0.16006105234107831</v>
      </c>
      <c r="I495" s="10">
        <f>(data1!$A490-Logit!$B495)*data1!E490</f>
        <v>-0.16006105234107831</v>
      </c>
      <c r="J495" s="10">
        <f>(data1!$A490-Logit!$B495)*data1!F490</f>
        <v>-7.0426863030074456</v>
      </c>
      <c r="K495" s="10">
        <f>(data1!$A490-Logit!$B495)*data1!G490</f>
        <v>0</v>
      </c>
      <c r="L495" s="10">
        <f>(data1!$A490-Logit!$B495)*data1!H490</f>
        <v>0</v>
      </c>
    </row>
    <row r="496" spans="1:12" x14ac:dyDescent="0.25">
      <c r="A496">
        <v>490</v>
      </c>
      <c r="B496">
        <f>1/(1+EXP(-($A$3+SUMPRODUCT($B$3:$H$3,data1!B491:H491))))</f>
        <v>0.74390024362317186</v>
      </c>
      <c r="C496">
        <f>(B496^data1!A491)*((1-B496)^(1-data1!A491))</f>
        <v>0.25609975637682814</v>
      </c>
      <c r="D496">
        <f t="shared" si="9"/>
        <v>-1.3621882370585308</v>
      </c>
      <c r="E496" s="10">
        <f>data1!$A491-Logit!$B496</f>
        <v>-0.74390024362317186</v>
      </c>
      <c r="F496" s="10">
        <f>(data1!$A491-Logit!$B496)*data1!B491</f>
        <v>-35.930381199448391</v>
      </c>
      <c r="G496" s="10">
        <f>(data1!$A491-Logit!$B496)*data1!C491</f>
        <v>-11.90240389797075</v>
      </c>
      <c r="H496" s="10">
        <f>(data1!$A491-Logit!$B496)*data1!D491</f>
        <v>-4.4634014617390312</v>
      </c>
      <c r="I496" s="10">
        <f>(data1!$A491-Logit!$B496)*data1!E491</f>
        <v>-26.780408770434185</v>
      </c>
      <c r="J496" s="10">
        <f>(data1!$A491-Logit!$B496)*data1!F491</f>
        <v>-26.780408770434185</v>
      </c>
      <c r="K496" s="10">
        <f>(data1!$A491-Logit!$B496)*data1!G491</f>
        <v>0</v>
      </c>
      <c r="L496" s="10">
        <f>(data1!$A491-Logit!$B496)*data1!H491</f>
        <v>-2.2317007308695156</v>
      </c>
    </row>
    <row r="497" spans="1:12" x14ac:dyDescent="0.25">
      <c r="A497">
        <v>491</v>
      </c>
      <c r="B497">
        <f>1/(1+EXP(-($A$3+SUMPRODUCT($B$3:$H$3,data1!B492:H492))))</f>
        <v>0.80358259680869204</v>
      </c>
      <c r="C497">
        <f>(B497^data1!A492)*((1-B497)^(1-data1!A492))</f>
        <v>0.19641740319130796</v>
      </c>
      <c r="D497">
        <f t="shared" si="9"/>
        <v>-1.6275132760337836</v>
      </c>
      <c r="E497" s="10">
        <f>data1!$A492-Logit!$B497</f>
        <v>-0.80358259680869204</v>
      </c>
      <c r="F497" s="10">
        <f>(data1!$A492-Logit!$B497)*data1!B492</f>
        <v>-19.663665592132318</v>
      </c>
      <c r="G497" s="10">
        <f>(data1!$A492-Logit!$B497)*data1!C492</f>
        <v>-9.6429911617043054</v>
      </c>
      <c r="H497" s="10">
        <f>(data1!$A492-Logit!$B497)*data1!D492</f>
        <v>-9.6429911617043054</v>
      </c>
      <c r="I497" s="10">
        <f>(data1!$A492-Logit!$B497)*data1!E492</f>
        <v>-115.71589394045165</v>
      </c>
      <c r="J497" s="10">
        <f>(data1!$A492-Logit!$B497)*data1!F492</f>
        <v>-30.536138678730296</v>
      </c>
      <c r="K497" s="10">
        <f>(data1!$A492-Logit!$B497)*data1!G492</f>
        <v>0</v>
      </c>
      <c r="L497" s="10">
        <f>(data1!$A492-Logit!$B497)*data1!H492</f>
        <v>-2.4107477904260763</v>
      </c>
    </row>
    <row r="498" spans="1:12" x14ac:dyDescent="0.25">
      <c r="A498">
        <v>492</v>
      </c>
      <c r="B498">
        <f>1/(1+EXP(-($A$3+SUMPRODUCT($B$3:$H$3,data1!B493:H493))))</f>
        <v>0.80189247965442301</v>
      </c>
      <c r="C498">
        <f>(B498^data1!A493)*((1-B498)^(1-data1!A493))</f>
        <v>0.19810752034557699</v>
      </c>
      <c r="D498">
        <f t="shared" si="9"/>
        <v>-1.6189453636277806</v>
      </c>
      <c r="E498" s="10">
        <f>data1!$A493-Logit!$B498</f>
        <v>-0.80189247965442301</v>
      </c>
      <c r="F498" s="10">
        <f>(data1!$A493-Logit!$B498)*data1!B493</f>
        <v>-22.958181019531178</v>
      </c>
      <c r="G498" s="10">
        <f>(data1!$A493-Logit!$B498)*data1!C493</f>
        <v>-12.830279674470768</v>
      </c>
      <c r="H498" s="10">
        <f>(data1!$A493-Logit!$B498)*data1!D493</f>
        <v>-4.8113548779265383</v>
      </c>
      <c r="I498" s="10">
        <f>(data1!$A493-Logit!$B498)*data1!E493</f>
        <v>-28.86812926755923</v>
      </c>
      <c r="J498" s="10">
        <f>(data1!$A493-Logit!$B498)*data1!F493</f>
        <v>-29.670021747213653</v>
      </c>
      <c r="K498" s="10">
        <f>(data1!$A493-Logit!$B498)*data1!G493</f>
        <v>0</v>
      </c>
      <c r="L498" s="10">
        <f>(data1!$A493-Logit!$B498)*data1!H493</f>
        <v>-2.4056774389632691</v>
      </c>
    </row>
    <row r="499" spans="1:12" x14ac:dyDescent="0.25">
      <c r="A499">
        <v>493</v>
      </c>
      <c r="B499">
        <f>1/(1+EXP(-($A$3+SUMPRODUCT($B$3:$H$3,data1!B494:H494))))</f>
        <v>0.49980882194050552</v>
      </c>
      <c r="C499">
        <f>(B499^data1!A494)*((1-B499)^(1-data1!A494))</f>
        <v>0.50019117805949453</v>
      </c>
      <c r="D499">
        <f t="shared" si="9"/>
        <v>-0.69276489752042947</v>
      </c>
      <c r="E499" s="10">
        <f>data1!$A494-Logit!$B499</f>
        <v>-0.49980882194050552</v>
      </c>
      <c r="F499" s="10">
        <f>(data1!$A494-Logit!$B499)*data1!B494</f>
        <v>-12.655159219004043</v>
      </c>
      <c r="G499" s="10">
        <f>(data1!$A494-Logit!$B499)*data1!C494</f>
        <v>-5.9977058632860665</v>
      </c>
      <c r="H499" s="10">
        <f>(data1!$A494-Logit!$B499)*data1!D494</f>
        <v>-4.4982793974645494</v>
      </c>
      <c r="I499" s="10">
        <f>(data1!$A494-Logit!$B499)*data1!E494</f>
        <v>-40.484514577180946</v>
      </c>
      <c r="J499" s="10">
        <f>(data1!$A494-Logit!$B499)*data1!F494</f>
        <v>-23.491014631203761</v>
      </c>
      <c r="K499" s="10">
        <f>(data1!$A494-Logit!$B499)*data1!G494</f>
        <v>0</v>
      </c>
      <c r="L499" s="10">
        <f>(data1!$A494-Logit!$B499)*data1!H494</f>
        <v>0</v>
      </c>
    </row>
    <row r="500" spans="1:12" x14ac:dyDescent="0.25">
      <c r="A500">
        <v>494</v>
      </c>
      <c r="B500">
        <f>1/(1+EXP(-($A$3+SUMPRODUCT($B$3:$H$3,data1!B495:H495))))</f>
        <v>0.74985462055379248</v>
      </c>
      <c r="C500">
        <f>(B500^data1!A495)*((1-B500)^(1-data1!A495))</f>
        <v>0.25014537944620752</v>
      </c>
      <c r="D500">
        <f t="shared" si="9"/>
        <v>-1.3857130123510069</v>
      </c>
      <c r="E500" s="10">
        <f>data1!$A495-Logit!$B500</f>
        <v>-0.74985462055379248</v>
      </c>
      <c r="F500" s="10">
        <f>(data1!$A495-Logit!$B500)*data1!B495</f>
        <v>-10.145532815860033</v>
      </c>
      <c r="G500" s="10">
        <f>(data1!$A495-Logit!$B500)*data1!C495</f>
        <v>-8.9982554466455102</v>
      </c>
      <c r="H500" s="10">
        <f>(data1!$A495-Logit!$B500)*data1!D495</f>
        <v>-10.497964687753095</v>
      </c>
      <c r="I500" s="10">
        <f>(data1!$A495-Logit!$B500)*data1!E495</f>
        <v>-146.97150562854333</v>
      </c>
      <c r="J500" s="10">
        <f>(data1!$A495-Logit!$B500)*data1!F495</f>
        <v>-35.243167166028243</v>
      </c>
      <c r="K500" s="10">
        <f>(data1!$A495-Logit!$B500)*data1!G495</f>
        <v>0</v>
      </c>
      <c r="L500" s="10">
        <f>(data1!$A495-Logit!$B500)*data1!H495</f>
        <v>-2.2495638616613776</v>
      </c>
    </row>
    <row r="501" spans="1:12" x14ac:dyDescent="0.25">
      <c r="A501">
        <v>495</v>
      </c>
      <c r="B501">
        <f>1/(1+EXP(-($A$3+SUMPRODUCT($B$3:$H$3,data1!B496:H496))))</f>
        <v>0.66970191340792495</v>
      </c>
      <c r="C501">
        <f>(B501^data1!A496)*((1-B501)^(1-data1!A496))</f>
        <v>0.33029808659207505</v>
      </c>
      <c r="D501">
        <f t="shared" si="9"/>
        <v>-1.1077597395416967</v>
      </c>
      <c r="E501" s="10">
        <f>data1!$A496-Logit!$B501</f>
        <v>-0.66970191340792495</v>
      </c>
      <c r="F501" s="10">
        <f>(data1!$A496-Logit!$B501)*data1!B496</f>
        <v>-9.9115884461728179</v>
      </c>
      <c r="G501" s="10">
        <f>(data1!$A496-Logit!$B501)*data1!C496</f>
        <v>-8.0364229608950986</v>
      </c>
      <c r="H501" s="10">
        <f>(data1!$A496-Logit!$B501)*data1!D496</f>
        <v>-8.7061248743030237</v>
      </c>
      <c r="I501" s="10">
        <f>(data1!$A496-Logit!$B501)*data1!E496</f>
        <v>-113.17962336593932</v>
      </c>
      <c r="J501" s="10">
        <f>(data1!$A496-Logit!$B501)*data1!F496</f>
        <v>-21.430461229053599</v>
      </c>
      <c r="K501" s="10">
        <f>(data1!$A496-Logit!$B501)*data1!G496</f>
        <v>-0.66970191340792495</v>
      </c>
      <c r="L501" s="10">
        <f>(data1!$A496-Logit!$B501)*data1!H496</f>
        <v>-0.66970191340792495</v>
      </c>
    </row>
    <row r="502" spans="1:12" x14ac:dyDescent="0.25">
      <c r="A502">
        <v>496</v>
      </c>
      <c r="B502">
        <f>1/(1+EXP(-($A$3+SUMPRODUCT($B$3:$H$3,data1!B497:H497))))</f>
        <v>0.27787830236809835</v>
      </c>
      <c r="C502">
        <f>(B502^data1!A497)*((1-B502)^(1-data1!A497))</f>
        <v>0.72212169763190159</v>
      </c>
      <c r="D502">
        <f t="shared" si="9"/>
        <v>-0.32556159801645196</v>
      </c>
      <c r="E502" s="10">
        <f>data1!$A497-Logit!$B502</f>
        <v>-0.27787830236809835</v>
      </c>
      <c r="F502" s="10">
        <f>(data1!$A497-Logit!$B502)*data1!B497</f>
        <v>-4.8350823552027578</v>
      </c>
      <c r="G502" s="10">
        <f>(data1!$A497-Logit!$B502)*data1!C497</f>
        <v>-3.33453962841718</v>
      </c>
      <c r="H502" s="10">
        <f>(data1!$A497-Logit!$B502)*data1!D497</f>
        <v>-2.2230264189447868</v>
      </c>
      <c r="I502" s="10">
        <f>(data1!$A497-Logit!$B502)*data1!E497</f>
        <v>-17.784211351558294</v>
      </c>
      <c r="J502" s="10">
        <f>(data1!$A497-Logit!$B502)*data1!F497</f>
        <v>-11.948767001828228</v>
      </c>
      <c r="K502" s="10">
        <f>(data1!$A497-Logit!$B502)*data1!G497</f>
        <v>-0.27787830236809835</v>
      </c>
      <c r="L502" s="10">
        <f>(data1!$A497-Logit!$B502)*data1!H497</f>
        <v>-0.5557566047361967</v>
      </c>
    </row>
    <row r="503" spans="1:12" x14ac:dyDescent="0.25">
      <c r="A503">
        <v>497</v>
      </c>
      <c r="B503">
        <f>1/(1+EXP(-($A$3+SUMPRODUCT($B$3:$H$3,data1!B498:H498))))</f>
        <v>8.4500406830145564E-2</v>
      </c>
      <c r="C503">
        <f>(B503^data1!A498)*((1-B503)^(1-data1!A498))</f>
        <v>0.91549959316985441</v>
      </c>
      <c r="D503">
        <f t="shared" si="9"/>
        <v>-8.8285359247949571E-2</v>
      </c>
      <c r="E503" s="10">
        <f>data1!$A498-Logit!$B503</f>
        <v>-8.4500406830145564E-2</v>
      </c>
      <c r="F503" s="10">
        <f>(data1!$A498-Logit!$B503)*data1!B498</f>
        <v>-1.3503164624645072</v>
      </c>
      <c r="G503" s="10">
        <f>(data1!$A498-Logit!$B503)*data1!C498</f>
        <v>-0.92950447513160117</v>
      </c>
      <c r="H503" s="10">
        <f>(data1!$A498-Logit!$B503)*data1!D498</f>
        <v>0</v>
      </c>
      <c r="I503" s="10">
        <f>(data1!$A498-Logit!$B503)*data1!E498</f>
        <v>0</v>
      </c>
      <c r="J503" s="10">
        <f>(data1!$A498-Logit!$B503)*data1!F498</f>
        <v>-3.5490170868661135</v>
      </c>
      <c r="K503" s="10">
        <f>(data1!$A498-Logit!$B503)*data1!G498</f>
        <v>-8.4500406830145564E-2</v>
      </c>
      <c r="L503" s="10">
        <f>(data1!$A498-Logit!$B503)*data1!H498</f>
        <v>-0.33800162732058225</v>
      </c>
    </row>
    <row r="504" spans="1:12" x14ac:dyDescent="0.25">
      <c r="A504">
        <v>498</v>
      </c>
      <c r="B504">
        <f>1/(1+EXP(-($A$3+SUMPRODUCT($B$3:$H$3,data1!B499:H499))))</f>
        <v>0.11909935234292643</v>
      </c>
      <c r="C504">
        <f>(B504^data1!A499)*((1-B504)^(1-data1!A499))</f>
        <v>0.88090064765707354</v>
      </c>
      <c r="D504">
        <f t="shared" si="9"/>
        <v>-0.12681043164464173</v>
      </c>
      <c r="E504" s="10">
        <f>data1!$A499-Logit!$B504</f>
        <v>-0.11909935234292643</v>
      </c>
      <c r="F504" s="10">
        <f>(data1!$A499-Logit!$B504)*data1!B499</f>
        <v>-1.9741908898787213</v>
      </c>
      <c r="G504" s="10">
        <f>(data1!$A499-Logit!$B504)*data1!C499</f>
        <v>-1.429192228115117</v>
      </c>
      <c r="H504" s="10">
        <f>(data1!$A499-Logit!$B504)*data1!D499</f>
        <v>-0.11909935234292643</v>
      </c>
      <c r="I504" s="10">
        <f>(data1!$A499-Logit!$B504)*data1!E499</f>
        <v>-0.11909935234292643</v>
      </c>
      <c r="J504" s="10">
        <f>(data1!$A499-Logit!$B504)*data1!F499</f>
        <v>-6.6695637312038798</v>
      </c>
      <c r="K504" s="10">
        <f>(data1!$A499-Logit!$B504)*data1!G499</f>
        <v>0</v>
      </c>
      <c r="L504" s="10">
        <f>(data1!$A499-Logit!$B504)*data1!H499</f>
        <v>0</v>
      </c>
    </row>
    <row r="505" spans="1:12" x14ac:dyDescent="0.25">
      <c r="A505">
        <v>499</v>
      </c>
      <c r="B505">
        <f>1/(1+EXP(-($A$3+SUMPRODUCT($B$3:$H$3,data1!B500:H500))))</f>
        <v>0.59366181448103472</v>
      </c>
      <c r="C505">
        <f>(B505^data1!A500)*((1-B505)^(1-data1!A500))</f>
        <v>0.40633818551896528</v>
      </c>
      <c r="D505">
        <f t="shared" si="9"/>
        <v>-0.90056949684823384</v>
      </c>
      <c r="E505" s="10">
        <f>data1!$A500-Logit!$B505</f>
        <v>-0.59366181448103472</v>
      </c>
      <c r="F505" s="10">
        <f>(data1!$A500-Logit!$B505)*data1!B500</f>
        <v>-12.971510872874603</v>
      </c>
      <c r="G505" s="10">
        <f>(data1!$A500-Logit!$B505)*data1!C500</f>
        <v>-7.7176035882534517</v>
      </c>
      <c r="H505" s="10">
        <f>(data1!$A500-Logit!$B505)*data1!D500</f>
        <v>-1.7809854434431043</v>
      </c>
      <c r="I505" s="10">
        <f>(data1!$A500-Logit!$B505)*data1!E500</f>
        <v>-5.3429563303293124</v>
      </c>
      <c r="J505" s="10">
        <f>(data1!$A500-Logit!$B505)*data1!F500</f>
        <v>-22.559148950279319</v>
      </c>
      <c r="K505" s="10">
        <f>(data1!$A500-Logit!$B505)*data1!G500</f>
        <v>0</v>
      </c>
      <c r="L505" s="10">
        <f>(data1!$A500-Logit!$B505)*data1!H500</f>
        <v>-2.9683090724051735</v>
      </c>
    </row>
    <row r="506" spans="1:12" x14ac:dyDescent="0.25">
      <c r="A506">
        <v>500</v>
      </c>
      <c r="B506">
        <f>1/(1+EXP(-($A$3+SUMPRODUCT($B$3:$H$3,data1!B501:H501))))</f>
        <v>0.61160160623122684</v>
      </c>
      <c r="C506">
        <f>(B506^data1!A501)*((1-B506)^(1-data1!A501))</f>
        <v>0.38839839376877316</v>
      </c>
      <c r="D506">
        <f t="shared" si="9"/>
        <v>-0.94572367808131153</v>
      </c>
      <c r="E506" s="10">
        <f>data1!$A501-Logit!$B506</f>
        <v>-0.61160160623122684</v>
      </c>
      <c r="F506" s="10">
        <f>(data1!$A501-Logit!$B506)*data1!B501</f>
        <v>-8.9293836842833922</v>
      </c>
      <c r="G506" s="10">
        <f>(data1!$A501-Logit!$B506)*data1!C501</f>
        <v>-7.339219274774722</v>
      </c>
      <c r="H506" s="10">
        <f>(data1!$A501-Logit!$B506)*data1!D501</f>
        <v>-7.9508208810059493</v>
      </c>
      <c r="I506" s="10">
        <f>(data1!$A501-Logit!$B506)*data1!E501</f>
        <v>-103.36067145307733</v>
      </c>
      <c r="J506" s="10">
        <f>(data1!$A501-Logit!$B506)*data1!F501</f>
        <v>-31.803283524023797</v>
      </c>
      <c r="K506" s="10">
        <f>(data1!$A501-Logit!$B506)*data1!G501</f>
        <v>0</v>
      </c>
      <c r="L506" s="10">
        <f>(data1!$A501-Logit!$B506)*data1!H501</f>
        <v>-1.2232032124624537</v>
      </c>
    </row>
    <row r="507" spans="1:12" x14ac:dyDescent="0.25">
      <c r="A507">
        <v>501</v>
      </c>
      <c r="B507">
        <f>1/(1+EXP(-($A$3+SUMPRODUCT($B$3:$H$3,data1!B502:H502))))</f>
        <v>0.23262287738383591</v>
      </c>
      <c r="C507">
        <f>(B507^data1!A502)*((1-B507)^(1-data1!A502))</f>
        <v>0.76737712261616409</v>
      </c>
      <c r="D507">
        <f t="shared" si="9"/>
        <v>-0.26477691316413499</v>
      </c>
      <c r="E507" s="10">
        <f>data1!$A502-Logit!$B507</f>
        <v>-0.23262287738383591</v>
      </c>
      <c r="F507" s="10">
        <f>(data1!$A502-Logit!$B507)*data1!B502</f>
        <v>-5.0246542402294354</v>
      </c>
      <c r="G507" s="10">
        <f>(data1!$A502-Logit!$B507)*data1!C502</f>
        <v>-2.791474528606031</v>
      </c>
      <c r="H507" s="10">
        <f>(data1!$A502-Logit!$B507)*data1!D502</f>
        <v>-0.69786863215150774</v>
      </c>
      <c r="I507" s="10">
        <f>(data1!$A502-Logit!$B507)*data1!E502</f>
        <v>-2.0936058964545232</v>
      </c>
      <c r="J507" s="10">
        <f>(data1!$A502-Logit!$B507)*data1!F502</f>
        <v>-11.631143869191796</v>
      </c>
      <c r="K507" s="10">
        <f>(data1!$A502-Logit!$B507)*data1!G502</f>
        <v>0</v>
      </c>
      <c r="L507" s="10">
        <f>(data1!$A502-Logit!$B507)*data1!H502</f>
        <v>0</v>
      </c>
    </row>
    <row r="508" spans="1:12" x14ac:dyDescent="0.25">
      <c r="A508">
        <v>502</v>
      </c>
      <c r="B508">
        <f>1/(1+EXP(-($A$3+SUMPRODUCT($B$3:$H$3,data1!B503:H503))))</f>
        <v>0.87997558725473268</v>
      </c>
      <c r="C508">
        <f>(B508^data1!A503)*((1-B508)^(1-data1!A503))</f>
        <v>0.12002441274526732</v>
      </c>
      <c r="D508">
        <f t="shared" si="9"/>
        <v>-2.1200601173472147</v>
      </c>
      <c r="E508" s="10">
        <f>data1!$A503-Logit!$B508</f>
        <v>-0.87997558725473268</v>
      </c>
      <c r="F508" s="10">
        <f>(data1!$A503-Logit!$B508)*data1!B503</f>
        <v>-21.119414094113584</v>
      </c>
      <c r="G508" s="10">
        <f>(data1!$A503-Logit!$B508)*data1!C503</f>
        <v>-14.079609396075723</v>
      </c>
      <c r="H508" s="10">
        <f>(data1!$A503-Logit!$B508)*data1!D503</f>
        <v>-7.0398046980378615</v>
      </c>
      <c r="I508" s="10">
        <f>(data1!$A503-Logit!$B508)*data1!E503</f>
        <v>-56.318437584302892</v>
      </c>
      <c r="J508" s="10">
        <f>(data1!$A503-Logit!$B508)*data1!F503</f>
        <v>-29.03919437940618</v>
      </c>
      <c r="K508" s="10">
        <f>(data1!$A503-Logit!$B508)*data1!G503</f>
        <v>0</v>
      </c>
      <c r="L508" s="10">
        <f>(data1!$A503-Logit!$B508)*data1!H503</f>
        <v>0</v>
      </c>
    </row>
    <row r="509" spans="1:12" x14ac:dyDescent="0.25">
      <c r="A509">
        <v>503</v>
      </c>
      <c r="B509">
        <f>1/(1+EXP(-($A$3+SUMPRODUCT($B$3:$H$3,data1!B504:H504))))</f>
        <v>0.77041445286697585</v>
      </c>
      <c r="C509">
        <f>(B509^data1!A504)*((1-B509)^(1-data1!A504))</f>
        <v>0.22958554713302415</v>
      </c>
      <c r="D509">
        <f t="shared" si="9"/>
        <v>-1.4714795645449341</v>
      </c>
      <c r="E509" s="10">
        <f>data1!$A504-Logit!$B509</f>
        <v>-0.77041445286697585</v>
      </c>
      <c r="F509" s="10">
        <f>(data1!$A504-Logit!$B509)*data1!B504</f>
        <v>-16.088564572508563</v>
      </c>
      <c r="G509" s="10">
        <f>(data1!$A504-Logit!$B509)*data1!C504</f>
        <v>-12.326631245871614</v>
      </c>
      <c r="H509" s="10">
        <f>(data1!$A504-Logit!$B509)*data1!D504</f>
        <v>-6.1633156229358068</v>
      </c>
      <c r="I509" s="10">
        <f>(data1!$A504-Logit!$B509)*data1!E504</f>
        <v>-49.306524983486455</v>
      </c>
      <c r="J509" s="10">
        <f>(data1!$A504-Logit!$B509)*data1!F504</f>
        <v>-33.898235926146938</v>
      </c>
      <c r="K509" s="10">
        <f>(data1!$A504-Logit!$B509)*data1!G504</f>
        <v>0</v>
      </c>
      <c r="L509" s="10">
        <f>(data1!$A504-Logit!$B509)*data1!H504</f>
        <v>-1.5408289057339517</v>
      </c>
    </row>
    <row r="510" spans="1:12" x14ac:dyDescent="0.25">
      <c r="A510">
        <v>504</v>
      </c>
      <c r="B510">
        <f>1/(1+EXP(-($A$3+SUMPRODUCT($B$3:$H$3,data1!B505:H505))))</f>
        <v>0.85791865497478537</v>
      </c>
      <c r="C510">
        <f>(B510^data1!A505)*((1-B510)^(1-data1!A505))</f>
        <v>0.14208134502521463</v>
      </c>
      <c r="D510">
        <f t="shared" si="9"/>
        <v>-1.9513555331078702</v>
      </c>
      <c r="E510" s="10">
        <f>data1!$A505-Logit!$B510</f>
        <v>-0.85791865497478537</v>
      </c>
      <c r="F510" s="10">
        <f>(data1!$A505-Logit!$B510)*data1!B505</f>
        <v>-16.729413772008314</v>
      </c>
      <c r="G510" s="10">
        <f>(data1!$A505-Logit!$B510)*data1!C505</f>
        <v>-10.295023859697425</v>
      </c>
      <c r="H510" s="10">
        <f>(data1!$A505-Logit!$B510)*data1!D505</f>
        <v>-15.442535789546136</v>
      </c>
      <c r="I510" s="10">
        <f>(data1!$A505-Logit!$B510)*data1!E505</f>
        <v>-277.96564421183047</v>
      </c>
      <c r="J510" s="10">
        <f>(data1!$A505-Logit!$B510)*data1!F505</f>
        <v>-35.174664853966199</v>
      </c>
      <c r="K510" s="10">
        <f>(data1!$A505-Logit!$B510)*data1!G505</f>
        <v>0</v>
      </c>
      <c r="L510" s="10">
        <f>(data1!$A505-Logit!$B510)*data1!H505</f>
        <v>-0.85791865497478537</v>
      </c>
    </row>
    <row r="511" spans="1:12" x14ac:dyDescent="0.25">
      <c r="A511">
        <v>505</v>
      </c>
      <c r="B511">
        <f>1/(1+EXP(-($A$3+SUMPRODUCT($B$3:$H$3,data1!B506:H506))))</f>
        <v>0.20818069701211264</v>
      </c>
      <c r="C511">
        <f>(B511^data1!A506)*((1-B511)^(1-data1!A506))</f>
        <v>0.79181930298788739</v>
      </c>
      <c r="D511">
        <f t="shared" si="9"/>
        <v>-0.23342206599159057</v>
      </c>
      <c r="E511" s="10">
        <f>data1!$A506-Logit!$B511</f>
        <v>-0.20818069701211264</v>
      </c>
      <c r="F511" s="10">
        <f>(data1!$A506-Logit!$B511)*data1!B506</f>
        <v>-8.9101336732891649</v>
      </c>
      <c r="G511" s="10">
        <f>(data1!$A506-Logit!$B511)*data1!C506</f>
        <v>-2.4981683641453518</v>
      </c>
      <c r="H511" s="10">
        <f>(data1!$A506-Logit!$B511)*data1!D506</f>
        <v>-0.41636139402422528</v>
      </c>
      <c r="I511" s="10">
        <f>(data1!$A506-Logit!$B511)*data1!E506</f>
        <v>-0.83272278804845057</v>
      </c>
      <c r="J511" s="10">
        <f>(data1!$A506-Logit!$B511)*data1!F506</f>
        <v>-9.3681313655450698</v>
      </c>
      <c r="K511" s="10">
        <f>(data1!$A506-Logit!$B511)*data1!G506</f>
        <v>0</v>
      </c>
      <c r="L511" s="10">
        <f>(data1!$A506-Logit!$B511)*data1!H506</f>
        <v>-0.20818069701211264</v>
      </c>
    </row>
    <row r="512" spans="1:12" x14ac:dyDescent="0.25">
      <c r="A512">
        <v>506</v>
      </c>
      <c r="B512">
        <f>1/(1+EXP(-($A$3+SUMPRODUCT($B$3:$H$3,data1!B507:H507))))</f>
        <v>0.19153506129761999</v>
      </c>
      <c r="C512">
        <f>(B512^data1!A507)*((1-B512)^(1-data1!A507))</f>
        <v>0.80846493870238001</v>
      </c>
      <c r="D512">
        <f t="shared" si="9"/>
        <v>-0.21261796676506658</v>
      </c>
      <c r="E512" s="10">
        <f>data1!$A507-Logit!$B512</f>
        <v>-0.19153506129761999</v>
      </c>
      <c r="F512" s="10">
        <f>(data1!$A507-Logit!$B512)*data1!B507</f>
        <v>-7.9487050438512297</v>
      </c>
      <c r="G512" s="10">
        <f>(data1!$A507-Logit!$B512)*data1!C507</f>
        <v>-2.6814908581666801</v>
      </c>
      <c r="H512" s="10">
        <f>(data1!$A507-Logit!$B512)*data1!D507</f>
        <v>-0.57460518389285997</v>
      </c>
      <c r="I512" s="10">
        <f>(data1!$A507-Logit!$B512)*data1!E507</f>
        <v>-1.7238155516785798</v>
      </c>
      <c r="J512" s="10">
        <f>(data1!$A507-Logit!$B512)*data1!F507</f>
        <v>-10.15135824877386</v>
      </c>
      <c r="K512" s="10">
        <f>(data1!$A507-Logit!$B512)*data1!G507</f>
        <v>0</v>
      </c>
      <c r="L512" s="10">
        <f>(data1!$A507-Logit!$B512)*data1!H507</f>
        <v>0</v>
      </c>
    </row>
    <row r="513" spans="1:12" x14ac:dyDescent="0.25">
      <c r="A513">
        <v>507</v>
      </c>
      <c r="B513">
        <f>1/(1+EXP(-($A$3+SUMPRODUCT($B$3:$H$3,data1!B508:H508))))</f>
        <v>0.35484927217184425</v>
      </c>
      <c r="C513">
        <f>(B513^data1!A508)*((1-B513)^(1-data1!A508))</f>
        <v>0.64515072782815575</v>
      </c>
      <c r="D513">
        <f t="shared" si="9"/>
        <v>-0.43827130293153432</v>
      </c>
      <c r="E513" s="10">
        <f>data1!$A508-Logit!$B513</f>
        <v>-0.35484927217184425</v>
      </c>
      <c r="F513" s="10">
        <f>(data1!$A508-Logit!$B513)*data1!B508</f>
        <v>-6.7297165008847317</v>
      </c>
      <c r="G513" s="10">
        <f>(data1!$A508-Logit!$B513)*data1!C508</f>
        <v>-4.9678898104058193</v>
      </c>
      <c r="H513" s="10">
        <f>(data1!$A508-Logit!$B513)*data1!D508</f>
        <v>-1.7742463608592214</v>
      </c>
      <c r="I513" s="10">
        <f>(data1!$A508-Logit!$B513)*data1!E508</f>
        <v>-8.8712318042961069</v>
      </c>
      <c r="J513" s="10">
        <f>(data1!$A508-Logit!$B513)*data1!F508</f>
        <v>-18.807011425107746</v>
      </c>
      <c r="K513" s="10">
        <f>(data1!$A508-Logit!$B513)*data1!G508</f>
        <v>0</v>
      </c>
      <c r="L513" s="10">
        <f>(data1!$A508-Logit!$B513)*data1!H508</f>
        <v>0</v>
      </c>
    </row>
    <row r="514" spans="1:12" x14ac:dyDescent="0.25">
      <c r="A514">
        <v>508</v>
      </c>
      <c r="B514">
        <f>1/(1+EXP(-($A$3+SUMPRODUCT($B$3:$H$3,data1!B509:H509))))</f>
        <v>0.37708430316865732</v>
      </c>
      <c r="C514">
        <f>(B514^data1!A509)*((1-B514)^(1-data1!A509))</f>
        <v>0.62291569683134274</v>
      </c>
      <c r="D514">
        <f t="shared" si="9"/>
        <v>-0.47334408743873474</v>
      </c>
      <c r="E514" s="10">
        <f>data1!$A509-Logit!$B514</f>
        <v>-0.37708430316865732</v>
      </c>
      <c r="F514" s="10">
        <f>(data1!$A509-Logit!$B514)*data1!B509</f>
        <v>-6.0710574248616194</v>
      </c>
      <c r="G514" s="10">
        <f>(data1!$A509-Logit!$B514)*data1!C509</f>
        <v>-4.5250116380238881</v>
      </c>
      <c r="H514" s="10">
        <f>(data1!$A509-Logit!$B514)*data1!D509</f>
        <v>-0.75416860633731464</v>
      </c>
      <c r="I514" s="10">
        <f>(data1!$A509-Logit!$B514)*data1!E509</f>
        <v>-1.5083372126746293</v>
      </c>
      <c r="J514" s="10">
        <f>(data1!$A509-Logit!$B514)*data1!F509</f>
        <v>-15.837540733083607</v>
      </c>
      <c r="K514" s="10">
        <f>(data1!$A509-Logit!$B514)*data1!G509</f>
        <v>0</v>
      </c>
      <c r="L514" s="10">
        <f>(data1!$A509-Logit!$B514)*data1!H509</f>
        <v>-0.37708430316865732</v>
      </c>
    </row>
    <row r="515" spans="1:12" x14ac:dyDescent="0.25">
      <c r="A515">
        <v>509</v>
      </c>
      <c r="B515">
        <f>1/(1+EXP(-($A$3+SUMPRODUCT($B$3:$H$3,data1!B510:H510))))</f>
        <v>0.27422101906798196</v>
      </c>
      <c r="C515">
        <f>(B515^data1!A510)*((1-B515)^(1-data1!A510))</f>
        <v>0.72577898093201809</v>
      </c>
      <c r="D515">
        <f t="shared" si="9"/>
        <v>-0.32050974448470809</v>
      </c>
      <c r="E515" s="10">
        <f>data1!$A510-Logit!$B515</f>
        <v>-0.27422101906798196</v>
      </c>
      <c r="F515" s="10">
        <f>(data1!$A510-Logit!$B515)*data1!B510</f>
        <v>-4.0310489279958164</v>
      </c>
      <c r="G515" s="10">
        <f>(data1!$A510-Logit!$B515)*data1!C510</f>
        <v>-3.5648732478837655</v>
      </c>
      <c r="H515" s="10">
        <f>(data1!$A510-Logit!$B515)*data1!D510</f>
        <v>-2.7422101906798195</v>
      </c>
      <c r="I515" s="10">
        <f>(data1!$A510-Logit!$B515)*data1!E510</f>
        <v>-27.422101906798197</v>
      </c>
      <c r="J515" s="10">
        <f>(data1!$A510-Logit!$B515)*data1!F510</f>
        <v>-8.7750726101754228</v>
      </c>
      <c r="K515" s="10">
        <f>(data1!$A510-Logit!$B515)*data1!G510</f>
        <v>-0.54844203813596393</v>
      </c>
      <c r="L515" s="10">
        <f>(data1!$A510-Logit!$B515)*data1!H510</f>
        <v>0</v>
      </c>
    </row>
    <row r="516" spans="1:12" x14ac:dyDescent="0.25">
      <c r="A516">
        <v>510</v>
      </c>
      <c r="B516">
        <f>1/(1+EXP(-($A$3+SUMPRODUCT($B$3:$H$3,data1!B511:H511))))</f>
        <v>0.74767249624211185</v>
      </c>
      <c r="C516">
        <f>(B516^data1!A511)*((1-B516)^(1-data1!A511))</f>
        <v>0.25232750375788815</v>
      </c>
      <c r="D516">
        <f t="shared" si="9"/>
        <v>-1.3770274171564663</v>
      </c>
      <c r="E516" s="10">
        <f>data1!$A511-Logit!$B516</f>
        <v>-0.74767249624211185</v>
      </c>
      <c r="F516" s="10">
        <f>(data1!$A511-Logit!$B516)*data1!B511</f>
        <v>-14.056242358922898</v>
      </c>
      <c r="G516" s="10">
        <f>(data1!$A511-Logit!$B516)*data1!C511</f>
        <v>-8.9720699549053418</v>
      </c>
      <c r="H516" s="10">
        <f>(data1!$A511-Logit!$B516)*data1!D511</f>
        <v>-22.430174887263355</v>
      </c>
      <c r="I516" s="10">
        <f>(data1!$A511-Logit!$B516)*data1!E511</f>
        <v>-672.90524661790062</v>
      </c>
      <c r="J516" s="10">
        <f>(data1!$A511-Logit!$B516)*data1!F511</f>
        <v>-41.869659789558263</v>
      </c>
      <c r="K516" s="10">
        <f>(data1!$A511-Logit!$B516)*data1!G511</f>
        <v>0</v>
      </c>
      <c r="L516" s="10">
        <f>(data1!$A511-Logit!$B516)*data1!H511</f>
        <v>0</v>
      </c>
    </row>
    <row r="517" spans="1:12" x14ac:dyDescent="0.25">
      <c r="A517">
        <v>511</v>
      </c>
      <c r="B517">
        <f>1/(1+EXP(-($A$3+SUMPRODUCT($B$3:$H$3,data1!B512:H512))))</f>
        <v>0.14508033748333304</v>
      </c>
      <c r="C517">
        <f>(B517^data1!A512)*((1-B517)^(1-data1!A512))</f>
        <v>0.85491966251666696</v>
      </c>
      <c r="D517">
        <f t="shared" si="9"/>
        <v>-0.15674777642888976</v>
      </c>
      <c r="E517" s="10">
        <f>data1!$A512-Logit!$B517</f>
        <v>-0.14508033748333304</v>
      </c>
      <c r="F517" s="10">
        <f>(data1!$A512-Logit!$B517)*data1!B512</f>
        <v>-2.1399349778791623</v>
      </c>
      <c r="G517" s="10">
        <f>(data1!$A512-Logit!$B517)*data1!C512</f>
        <v>-1.5958837123166636</v>
      </c>
      <c r="H517" s="10">
        <f>(data1!$A512-Logit!$B517)*data1!D512</f>
        <v>-0.14508033748333304</v>
      </c>
      <c r="I517" s="10">
        <f>(data1!$A512-Logit!$B517)*data1!E512</f>
        <v>-0.14508033748333304</v>
      </c>
      <c r="J517" s="10">
        <f>(data1!$A512-Logit!$B517)*data1!F512</f>
        <v>-5.367972486883323</v>
      </c>
      <c r="K517" s="10">
        <f>(data1!$A512-Logit!$B517)*data1!G512</f>
        <v>-0.14508033748333304</v>
      </c>
      <c r="L517" s="10">
        <f>(data1!$A512-Logit!$B517)*data1!H512</f>
        <v>-0.43524101244999913</v>
      </c>
    </row>
    <row r="518" spans="1:12" x14ac:dyDescent="0.25">
      <c r="A518">
        <v>512</v>
      </c>
      <c r="B518">
        <f>1/(1+EXP(-($A$3+SUMPRODUCT($B$3:$H$3,data1!B513:H513))))</f>
        <v>0.22056637978355417</v>
      </c>
      <c r="C518">
        <f>(B518^data1!A513)*((1-B518)^(1-data1!A513))</f>
        <v>0.7794336202164458</v>
      </c>
      <c r="D518">
        <f t="shared" si="9"/>
        <v>-0.24918775098470625</v>
      </c>
      <c r="E518" s="10">
        <f>data1!$A513-Logit!$B518</f>
        <v>-0.22056637978355417</v>
      </c>
      <c r="F518" s="10">
        <f>(data1!$A513-Logit!$B518)*data1!B513</f>
        <v>-4.6318939754546378</v>
      </c>
      <c r="G518" s="10">
        <f>(data1!$A513-Logit!$B518)*data1!C513</f>
        <v>-2.64679655740265</v>
      </c>
      <c r="H518" s="10">
        <f>(data1!$A513-Logit!$B518)*data1!D513</f>
        <v>-1.1028318989177708</v>
      </c>
      <c r="I518" s="10">
        <f>(data1!$A513-Logit!$B518)*data1!E513</f>
        <v>-5.5141594945888546</v>
      </c>
      <c r="J518" s="10">
        <f>(data1!$A513-Logit!$B518)*data1!F513</f>
        <v>-8.8226551913421662</v>
      </c>
      <c r="K518" s="10">
        <f>(data1!$A513-Logit!$B518)*data1!G513</f>
        <v>-0.22056637978355417</v>
      </c>
      <c r="L518" s="10">
        <f>(data1!$A513-Logit!$B518)*data1!H513</f>
        <v>-0.44113275956710835</v>
      </c>
    </row>
    <row r="519" spans="1:12" x14ac:dyDescent="0.25">
      <c r="A519">
        <v>513</v>
      </c>
      <c r="B519">
        <f>1/(1+EXP(-($A$3+SUMPRODUCT($B$3:$H$3,data1!B514:H514))))</f>
        <v>0.4649242658999726</v>
      </c>
      <c r="C519">
        <f>(B519^data1!A514)*((1-B519)^(1-data1!A514))</f>
        <v>0.5350757341000274</v>
      </c>
      <c r="D519">
        <f t="shared" ref="D519:D582" si="10">LN(C519)</f>
        <v>-0.62534698303919778</v>
      </c>
      <c r="E519" s="10">
        <f>data1!$A514-Logit!$B519</f>
        <v>-0.4649242658999726</v>
      </c>
      <c r="F519" s="10">
        <f>(data1!$A514-Logit!$B519)*data1!B514</f>
        <v>-16.458319722277157</v>
      </c>
      <c r="G519" s="10">
        <f>(data1!$A514-Logit!$B519)*data1!C514</f>
        <v>-6.9738639884995894</v>
      </c>
      <c r="H519" s="10">
        <f>(data1!$A514-Logit!$B519)*data1!D514</f>
        <v>-3.7193941271997808</v>
      </c>
      <c r="I519" s="10">
        <f>(data1!$A514-Logit!$B519)*data1!E514</f>
        <v>-29.755153017598246</v>
      </c>
      <c r="J519" s="10">
        <f>(data1!$A514-Logit!$B519)*data1!F514</f>
        <v>-25.105910358598521</v>
      </c>
      <c r="K519" s="10">
        <f>(data1!$A514-Logit!$B519)*data1!G514</f>
        <v>0</v>
      </c>
      <c r="L519" s="10">
        <f>(data1!$A514-Logit!$B519)*data1!H514</f>
        <v>-1.3947727976999178</v>
      </c>
    </row>
    <row r="520" spans="1:12" x14ac:dyDescent="0.25">
      <c r="A520">
        <v>514</v>
      </c>
      <c r="B520">
        <f>1/(1+EXP(-($A$3+SUMPRODUCT($B$3:$H$3,data1!B515:H515))))</f>
        <v>5.1172092397940308E-2</v>
      </c>
      <c r="C520">
        <f>(B520^data1!A515)*((1-B520)^(1-data1!A515))</f>
        <v>0.94882790760205971</v>
      </c>
      <c r="D520">
        <f t="shared" si="10"/>
        <v>-5.2527837594033816E-2</v>
      </c>
      <c r="E520" s="10">
        <f>data1!$A515-Logit!$B520</f>
        <v>-5.1172092397940308E-2</v>
      </c>
      <c r="F520" s="10">
        <f>(data1!$A515-Logit!$B520)*data1!B515</f>
        <v>-0.5475413788976573</v>
      </c>
      <c r="G520" s="10">
        <f>(data1!$A515-Logit!$B520)*data1!C515</f>
        <v>-0.35820464678558217</v>
      </c>
      <c r="H520" s="10">
        <f>(data1!$A515-Logit!$B520)*data1!D515</f>
        <v>0</v>
      </c>
      <c r="I520" s="10">
        <f>(data1!$A515-Logit!$B520)*data1!E515</f>
        <v>0</v>
      </c>
      <c r="J520" s="10">
        <f>(data1!$A515-Logit!$B520)*data1!F515</f>
        <v>-2.7121208970908364</v>
      </c>
      <c r="K520" s="10">
        <f>(data1!$A515-Logit!$B520)*data1!G515</f>
        <v>0</v>
      </c>
      <c r="L520" s="10">
        <f>(data1!$A515-Logit!$B520)*data1!H515</f>
        <v>0</v>
      </c>
    </row>
    <row r="521" spans="1:12" x14ac:dyDescent="0.25">
      <c r="A521">
        <v>515</v>
      </c>
      <c r="B521">
        <f>1/(1+EXP(-($A$3+SUMPRODUCT($B$3:$H$3,data1!B516:H516))))</f>
        <v>0.30248134819760336</v>
      </c>
      <c r="C521">
        <f>(B521^data1!A516)*((1-B521)^(1-data1!A516))</f>
        <v>0.69751865180239658</v>
      </c>
      <c r="D521">
        <f t="shared" si="10"/>
        <v>-0.36022602470881321</v>
      </c>
      <c r="E521" s="10">
        <f>data1!$A516-Logit!$B521</f>
        <v>-0.30248134819760336</v>
      </c>
      <c r="F521" s="10">
        <f>(data1!$A516-Logit!$B521)*data1!B516</f>
        <v>-7.4107930308412824</v>
      </c>
      <c r="G521" s="10">
        <f>(data1!$A516-Logit!$B521)*data1!C516</f>
        <v>-3.6297761783712401</v>
      </c>
      <c r="H521" s="10">
        <f>(data1!$A516-Logit!$B521)*data1!D516</f>
        <v>-1.2099253927904134</v>
      </c>
      <c r="I521" s="10">
        <f>(data1!$A516-Logit!$B521)*data1!E516</f>
        <v>-4.8397015711616538</v>
      </c>
      <c r="J521" s="10">
        <f>(data1!$A516-Logit!$B521)*data1!F516</f>
        <v>-14.51910471348496</v>
      </c>
      <c r="K521" s="10">
        <f>(data1!$A516-Logit!$B521)*data1!G516</f>
        <v>0</v>
      </c>
      <c r="L521" s="10">
        <f>(data1!$A516-Logit!$B521)*data1!H516</f>
        <v>-0.30248134819760336</v>
      </c>
    </row>
    <row r="522" spans="1:12" x14ac:dyDescent="0.25">
      <c r="A522">
        <v>516</v>
      </c>
      <c r="B522">
        <f>1/(1+EXP(-($A$3+SUMPRODUCT($B$3:$H$3,data1!B517:H517))))</f>
        <v>0.20145684271537354</v>
      </c>
      <c r="C522">
        <f>(B522^data1!A517)*((1-B522)^(1-data1!A517))</f>
        <v>0.79854315728462644</v>
      </c>
      <c r="D522">
        <f t="shared" si="10"/>
        <v>-0.22496626484192633</v>
      </c>
      <c r="E522" s="10">
        <f>data1!$A517-Logit!$B522</f>
        <v>-0.20145684271537354</v>
      </c>
      <c r="F522" s="10">
        <f>(data1!$A517-Logit!$B522)*data1!B517</f>
        <v>-3.43383189945349</v>
      </c>
      <c r="G522" s="10">
        <f>(data1!$A517-Logit!$B522)*data1!C517</f>
        <v>-2.4174821125844823</v>
      </c>
      <c r="H522" s="10">
        <f>(data1!$A517-Logit!$B522)*data1!D517</f>
        <v>-0.40291368543074707</v>
      </c>
      <c r="I522" s="10">
        <f>(data1!$A517-Logit!$B522)*data1!E517</f>
        <v>-0.80582737086149414</v>
      </c>
      <c r="J522" s="10">
        <f>(data1!$A517-Logit!$B522)*data1!F517</f>
        <v>-7.2524463377534474</v>
      </c>
      <c r="K522" s="10">
        <f>(data1!$A517-Logit!$B522)*data1!G517</f>
        <v>-0.20145684271537354</v>
      </c>
      <c r="L522" s="10">
        <f>(data1!$A517-Logit!$B522)*data1!H517</f>
        <v>-0.40291368543074707</v>
      </c>
    </row>
    <row r="523" spans="1:12" x14ac:dyDescent="0.25">
      <c r="A523">
        <v>517</v>
      </c>
      <c r="B523">
        <f>1/(1+EXP(-($A$3+SUMPRODUCT($B$3:$H$3,data1!B518:H518))))</f>
        <v>0.73070662785700335</v>
      </c>
      <c r="C523">
        <f>(B523^data1!A518)*((1-B523)^(1-data1!A518))</f>
        <v>0.26929337214299665</v>
      </c>
      <c r="D523">
        <f t="shared" si="10"/>
        <v>-1.3119538908933814</v>
      </c>
      <c r="E523" s="10">
        <f>data1!$A518-Logit!$B523</f>
        <v>-0.73070662785700335</v>
      </c>
      <c r="F523" s="10">
        <f>(data1!$A518-Logit!$B523)*data1!B518</f>
        <v>-13.737284046226787</v>
      </c>
      <c r="G523" s="10">
        <f>(data1!$A518-Logit!$B523)*data1!C518</f>
        <v>-8.7684795342840403</v>
      </c>
      <c r="H523" s="10">
        <f>(data1!$A518-Logit!$B523)*data1!D518</f>
        <v>-21.921198835710101</v>
      </c>
      <c r="I523" s="10">
        <f>(data1!$A518-Logit!$B523)*data1!E518</f>
        <v>-657.63596507130296</v>
      </c>
      <c r="J523" s="10">
        <f>(data1!$A518-Logit!$B523)*data1!F518</f>
        <v>-41.650277787849191</v>
      </c>
      <c r="K523" s="10">
        <f>(data1!$A518-Logit!$B523)*data1!G518</f>
        <v>0</v>
      </c>
      <c r="L523" s="10">
        <f>(data1!$A518-Logit!$B523)*data1!H518</f>
        <v>0</v>
      </c>
    </row>
    <row r="524" spans="1:12" x14ac:dyDescent="0.25">
      <c r="A524">
        <v>518</v>
      </c>
      <c r="B524">
        <f>1/(1+EXP(-($A$3+SUMPRODUCT($B$3:$H$3,data1!B519:H519))))</f>
        <v>0.81257731180443538</v>
      </c>
      <c r="C524">
        <f>(B524^data1!A519)*((1-B524)^(1-data1!A519))</f>
        <v>0.18742268819556462</v>
      </c>
      <c r="D524">
        <f t="shared" si="10"/>
        <v>-1.674388848226561</v>
      </c>
      <c r="E524" s="10">
        <f>data1!$A519-Logit!$B524</f>
        <v>-0.81257731180443538</v>
      </c>
      <c r="F524" s="10">
        <f>(data1!$A519-Logit!$B524)*data1!B519</f>
        <v>-11.376082365262095</v>
      </c>
      <c r="G524" s="10">
        <f>(data1!$A519-Logit!$B524)*data1!C519</f>
        <v>-9.750927741653225</v>
      </c>
      <c r="H524" s="10">
        <f>(data1!$A519-Logit!$B524)*data1!D519</f>
        <v>-20.314432795110886</v>
      </c>
      <c r="I524" s="10">
        <f>(data1!$A519-Logit!$B524)*data1!E519</f>
        <v>-507.86081987777209</v>
      </c>
      <c r="J524" s="10">
        <f>(data1!$A519-Logit!$B524)*data1!F519</f>
        <v>-41.441442902026203</v>
      </c>
      <c r="K524" s="10">
        <f>(data1!$A519-Logit!$B524)*data1!G519</f>
        <v>0</v>
      </c>
      <c r="L524" s="10">
        <f>(data1!$A519-Logit!$B524)*data1!H519</f>
        <v>0</v>
      </c>
    </row>
    <row r="525" spans="1:12" x14ac:dyDescent="0.25">
      <c r="A525">
        <v>519</v>
      </c>
      <c r="B525">
        <f>1/(1+EXP(-($A$3+SUMPRODUCT($B$3:$H$3,data1!B520:H520))))</f>
        <v>0.69778221295898391</v>
      </c>
      <c r="C525">
        <f>(B525^data1!A520)*((1-B525)^(1-data1!A520))</f>
        <v>0.30221778704101609</v>
      </c>
      <c r="D525">
        <f t="shared" si="10"/>
        <v>-1.1966073723679278</v>
      </c>
      <c r="E525" s="10">
        <f>data1!$A520-Logit!$B525</f>
        <v>-0.69778221295898391</v>
      </c>
      <c r="F525" s="10">
        <f>(data1!$A520-Logit!$B525)*data1!B520</f>
        <v>-12.709405716611268</v>
      </c>
      <c r="G525" s="10">
        <f>(data1!$A520-Logit!$B525)*data1!C520</f>
        <v>-9.0711687684667908</v>
      </c>
      <c r="H525" s="10">
        <f>(data1!$A520-Logit!$B525)*data1!D520</f>
        <v>-2.0933466388769517</v>
      </c>
      <c r="I525" s="10">
        <f>(data1!$A520-Logit!$B525)*data1!E520</f>
        <v>-6.2800399166308551</v>
      </c>
      <c r="J525" s="10">
        <f>(data1!$A520-Logit!$B525)*data1!F520</f>
        <v>-23.026813027646469</v>
      </c>
      <c r="K525" s="10">
        <f>(data1!$A520-Logit!$B525)*data1!G520</f>
        <v>0</v>
      </c>
      <c r="L525" s="10">
        <f>(data1!$A520-Logit!$B525)*data1!H520</f>
        <v>-2.7911288518359356</v>
      </c>
    </row>
    <row r="526" spans="1:12" x14ac:dyDescent="0.25">
      <c r="A526">
        <v>520</v>
      </c>
      <c r="B526">
        <f>1/(1+EXP(-($A$3+SUMPRODUCT($B$3:$H$3,data1!B521:H521))))</f>
        <v>0.71652510346626463</v>
      </c>
      <c r="C526">
        <f>(B526^data1!A521)*((1-B526)^(1-data1!A521))</f>
        <v>0.28347489653373537</v>
      </c>
      <c r="D526">
        <f t="shared" si="10"/>
        <v>-1.2606317081168554</v>
      </c>
      <c r="E526" s="10">
        <f>data1!$A521-Logit!$B526</f>
        <v>-0.71652510346626463</v>
      </c>
      <c r="F526" s="10">
        <f>(data1!$A521-Logit!$B526)*data1!B521</f>
        <v>-14.457327045438761</v>
      </c>
      <c r="G526" s="10">
        <f>(data1!$A521-Logit!$B526)*data1!C521</f>
        <v>-8.5983012415951752</v>
      </c>
      <c r="H526" s="10">
        <f>(data1!$A521-Logit!$B526)*data1!D521</f>
        <v>-14.330502069325293</v>
      </c>
      <c r="I526" s="10">
        <f>(data1!$A521-Logit!$B526)*data1!E521</f>
        <v>-286.61004138650583</v>
      </c>
      <c r="J526" s="10">
        <f>(data1!$A521-Logit!$B526)*data1!F521</f>
        <v>-37.259305380245763</v>
      </c>
      <c r="K526" s="10">
        <f>(data1!$A521-Logit!$B526)*data1!G521</f>
        <v>0</v>
      </c>
      <c r="L526" s="10">
        <f>(data1!$A521-Logit!$B526)*data1!H521</f>
        <v>0</v>
      </c>
    </row>
    <row r="527" spans="1:12" x14ac:dyDescent="0.25">
      <c r="A527">
        <v>521</v>
      </c>
      <c r="B527">
        <f>1/(1+EXP(-($A$3+SUMPRODUCT($B$3:$H$3,data1!B522:H522))))</f>
        <v>0.59540657219930393</v>
      </c>
      <c r="C527">
        <f>(B527^data1!A522)*((1-B527)^(1-data1!A522))</f>
        <v>0.40459342780069607</v>
      </c>
      <c r="D527">
        <f t="shared" si="10"/>
        <v>-0.90487259807618081</v>
      </c>
      <c r="E527" s="10">
        <f>data1!$A522-Logit!$B527</f>
        <v>-0.59540657219930393</v>
      </c>
      <c r="F527" s="10">
        <f>(data1!$A522-Logit!$B527)*data1!B522</f>
        <v>-4.9418746628190116</v>
      </c>
      <c r="G527" s="10">
        <f>(data1!$A522-Logit!$B527)*data1!C522</f>
        <v>-5.9540657219930395</v>
      </c>
      <c r="H527" s="10">
        <f>(data1!$A522-Logit!$B527)*data1!D522</f>
        <v>-11.908131443986079</v>
      </c>
      <c r="I527" s="10">
        <f>(data1!$A522-Logit!$B527)*data1!E522</f>
        <v>-238.16262887972158</v>
      </c>
      <c r="J527" s="10">
        <f>(data1!$A522-Logit!$B527)*data1!F522</f>
        <v>-33.342768043161023</v>
      </c>
      <c r="K527" s="10">
        <f>(data1!$A522-Logit!$B527)*data1!G522</f>
        <v>0</v>
      </c>
      <c r="L527" s="10">
        <f>(data1!$A522-Logit!$B527)*data1!H522</f>
        <v>0</v>
      </c>
    </row>
    <row r="528" spans="1:12" x14ac:dyDescent="0.25">
      <c r="A528">
        <v>522</v>
      </c>
      <c r="B528">
        <f>1/(1+EXP(-($A$3+SUMPRODUCT($B$3:$H$3,data1!B523:H523))))</f>
        <v>0.15243773159789026</v>
      </c>
      <c r="C528">
        <f>(B528^data1!A523)*((1-B528)^(1-data1!A523))</f>
        <v>0.8475622684021098</v>
      </c>
      <c r="D528">
        <f t="shared" si="10"/>
        <v>-0.16539096938570588</v>
      </c>
      <c r="E528" s="10">
        <f>data1!$A523-Logit!$B528</f>
        <v>-0.15243773159789026</v>
      </c>
      <c r="F528" s="10">
        <f>(data1!$A523-Logit!$B528)*data1!B523</f>
        <v>-2.1646157596148461</v>
      </c>
      <c r="G528" s="10">
        <f>(data1!$A523-Logit!$B528)*data1!C523</f>
        <v>-1.8292527791746831</v>
      </c>
      <c r="H528" s="10">
        <f>(data1!$A523-Logit!$B528)*data1!D523</f>
        <v>0</v>
      </c>
      <c r="I528" s="10">
        <f>(data1!$A523-Logit!$B528)*data1!E523</f>
        <v>0</v>
      </c>
      <c r="J528" s="10">
        <f>(data1!$A523-Logit!$B528)*data1!F523</f>
        <v>-5.4877583375240491</v>
      </c>
      <c r="K528" s="10">
        <f>(data1!$A523-Logit!$B528)*data1!G523</f>
        <v>-0.15243773159789026</v>
      </c>
      <c r="L528" s="10">
        <f>(data1!$A523-Logit!$B528)*data1!H523</f>
        <v>-0.30487546319578052</v>
      </c>
    </row>
    <row r="529" spans="1:12" x14ac:dyDescent="0.25">
      <c r="A529">
        <v>523</v>
      </c>
      <c r="B529">
        <f>1/(1+EXP(-($A$3+SUMPRODUCT($B$3:$H$3,data1!B524:H524))))</f>
        <v>0.69494431076500529</v>
      </c>
      <c r="C529">
        <f>(B529^data1!A524)*((1-B529)^(1-data1!A524))</f>
        <v>0.30505568923499471</v>
      </c>
      <c r="D529">
        <f t="shared" si="10"/>
        <v>-1.1872609313861022</v>
      </c>
      <c r="E529" s="10">
        <f>data1!$A524-Logit!$B529</f>
        <v>-0.69494431076500529</v>
      </c>
      <c r="F529" s="10">
        <f>(data1!$A524-Logit!$B529)*data1!B524</f>
        <v>-15.12754751284047</v>
      </c>
      <c r="G529" s="10">
        <f>(data1!$A524-Logit!$B529)*data1!C524</f>
        <v>-9.7292203507100741</v>
      </c>
      <c r="H529" s="10">
        <f>(data1!$A524-Logit!$B529)*data1!D524</f>
        <v>-10.424164661475078</v>
      </c>
      <c r="I529" s="10">
        <f>(data1!$A524-Logit!$B529)*data1!E524</f>
        <v>-156.36246992212619</v>
      </c>
      <c r="J529" s="10">
        <f>(data1!$A524-Logit!$B529)*data1!F524</f>
        <v>-25.01799518754019</v>
      </c>
      <c r="K529" s="10">
        <f>(data1!$A524-Logit!$B529)*data1!G524</f>
        <v>-0.69494431076500529</v>
      </c>
      <c r="L529" s="10">
        <f>(data1!$A524-Logit!$B529)*data1!H524</f>
        <v>0</v>
      </c>
    </row>
    <row r="530" spans="1:12" x14ac:dyDescent="0.25">
      <c r="A530">
        <v>524</v>
      </c>
      <c r="B530">
        <f>1/(1+EXP(-($A$3+SUMPRODUCT($B$3:$H$3,data1!B525:H525))))</f>
        <v>0.55056601397509197</v>
      </c>
      <c r="C530">
        <f>(B530^data1!A525)*((1-B530)^(1-data1!A525))</f>
        <v>0.44943398602490803</v>
      </c>
      <c r="D530">
        <f t="shared" si="10"/>
        <v>-0.7997662967567859</v>
      </c>
      <c r="E530" s="10">
        <f>data1!$A525-Logit!$B530</f>
        <v>-0.55056601397509197</v>
      </c>
      <c r="F530" s="10">
        <f>(data1!$A525-Logit!$B530)*data1!B525</f>
        <v>-16.270877133773883</v>
      </c>
      <c r="G530" s="10">
        <f>(data1!$A525-Logit!$B530)*data1!C525</f>
        <v>-6.6067921677011032</v>
      </c>
      <c r="H530" s="10">
        <f>(data1!$A525-Logit!$B530)*data1!D525</f>
        <v>-5.5056601397509199</v>
      </c>
      <c r="I530" s="10">
        <f>(data1!$A525-Logit!$B530)*data1!E525</f>
        <v>-55.056601397509198</v>
      </c>
      <c r="J530" s="10">
        <f>(data1!$A525-Logit!$B530)*data1!F525</f>
        <v>-25.326036642854231</v>
      </c>
      <c r="K530" s="10">
        <f>(data1!$A525-Logit!$B530)*data1!G525</f>
        <v>0</v>
      </c>
      <c r="L530" s="10">
        <f>(data1!$A525-Logit!$B530)*data1!H525</f>
        <v>-0.55056601397509197</v>
      </c>
    </row>
    <row r="531" spans="1:12" x14ac:dyDescent="0.25">
      <c r="A531">
        <v>525</v>
      </c>
      <c r="B531">
        <f>1/(1+EXP(-($A$3+SUMPRODUCT($B$3:$H$3,data1!B526:H526))))</f>
        <v>0.68328690065494846</v>
      </c>
      <c r="C531">
        <f>(B531^data1!A526)*((1-B531)^(1-data1!A526))</f>
        <v>0.31671309934505154</v>
      </c>
      <c r="D531">
        <f t="shared" si="10"/>
        <v>-1.1497589642940271</v>
      </c>
      <c r="E531" s="10">
        <f>data1!$A526-Logit!$B531</f>
        <v>-0.68328690065494846</v>
      </c>
      <c r="F531" s="10">
        <f>(data1!$A526-Logit!$B531)*data1!B526</f>
        <v>-2.9722979526857101</v>
      </c>
      <c r="G531" s="10">
        <f>(data1!$A526-Logit!$B531)*data1!C526</f>
        <v>-6.832869006549485</v>
      </c>
      <c r="H531" s="10">
        <f>(data1!$A526-Logit!$B531)*data1!D526</f>
        <v>-2.7331476026197938</v>
      </c>
      <c r="I531" s="10">
        <f>(data1!$A526-Logit!$B531)*data1!E526</f>
        <v>-10.932590410479175</v>
      </c>
      <c r="J531" s="10">
        <f>(data1!$A526-Logit!$B531)*data1!F526</f>
        <v>-21.181893920303402</v>
      </c>
      <c r="K531" s="10">
        <f>(data1!$A526-Logit!$B531)*data1!G526</f>
        <v>0</v>
      </c>
      <c r="L531" s="10">
        <f>(data1!$A526-Logit!$B531)*data1!H526</f>
        <v>-2.0498607019648452</v>
      </c>
    </row>
    <row r="532" spans="1:12" x14ac:dyDescent="0.25">
      <c r="A532">
        <v>526</v>
      </c>
      <c r="B532">
        <f>1/(1+EXP(-($A$3+SUMPRODUCT($B$3:$H$3,data1!B527:H527))))</f>
        <v>0.16219216596905012</v>
      </c>
      <c r="C532">
        <f>(B532^data1!A527)*((1-B532)^(1-data1!A527))</f>
        <v>0.83780783403094983</v>
      </c>
      <c r="D532">
        <f t="shared" si="10"/>
        <v>-0.17696651979562514</v>
      </c>
      <c r="E532" s="10">
        <f>data1!$A527-Logit!$B532</f>
        <v>-0.16219216596905012</v>
      </c>
      <c r="F532" s="10">
        <f>(data1!$A527-Logit!$B532)*data1!B527</f>
        <v>-3.8926119832572028</v>
      </c>
      <c r="G532" s="10">
        <f>(data1!$A527-Logit!$B532)*data1!C527</f>
        <v>-1.7841138256595512</v>
      </c>
      <c r="H532" s="10">
        <f>(data1!$A527-Logit!$B532)*data1!D527</f>
        <v>-0.48657649790715035</v>
      </c>
      <c r="I532" s="10">
        <f>(data1!$A527-Logit!$B532)*data1!E527</f>
        <v>-1.4597294937214511</v>
      </c>
      <c r="J532" s="10">
        <f>(data1!$A527-Logit!$B532)*data1!F527</f>
        <v>-8.4339926303906054</v>
      </c>
      <c r="K532" s="10">
        <f>(data1!$A527-Logit!$B532)*data1!G527</f>
        <v>0</v>
      </c>
      <c r="L532" s="10">
        <f>(data1!$A527-Logit!$B532)*data1!H527</f>
        <v>0</v>
      </c>
    </row>
    <row r="533" spans="1:12" x14ac:dyDescent="0.25">
      <c r="A533">
        <v>527</v>
      </c>
      <c r="B533">
        <f>1/(1+EXP(-($A$3+SUMPRODUCT($B$3:$H$3,data1!B528:H528))))</f>
        <v>0.62322451980703708</v>
      </c>
      <c r="C533">
        <f>(B533^data1!A528)*((1-B533)^(1-data1!A528))</f>
        <v>0.37677548019296292</v>
      </c>
      <c r="D533">
        <f t="shared" si="10"/>
        <v>-0.97610581219518966</v>
      </c>
      <c r="E533" s="10">
        <f>data1!$A528-Logit!$B533</f>
        <v>-0.62322451980703708</v>
      </c>
      <c r="F533" s="10">
        <f>(data1!$A528-Logit!$B533)*data1!B528</f>
        <v>-11.405008236986237</v>
      </c>
      <c r="G533" s="10">
        <f>(data1!$A528-Logit!$B533)*data1!C528</f>
        <v>-7.4786942376844454</v>
      </c>
      <c r="H533" s="10">
        <f>(data1!$A528-Logit!$B533)*data1!D528</f>
        <v>-6.2322451980703706</v>
      </c>
      <c r="I533" s="10">
        <f>(data1!$A528-Logit!$B533)*data1!E528</f>
        <v>-62.322451980703711</v>
      </c>
      <c r="J533" s="10">
        <f>(data1!$A528-Logit!$B533)*data1!F528</f>
        <v>-28.668327911123704</v>
      </c>
      <c r="K533" s="10">
        <f>(data1!$A528-Logit!$B533)*data1!G528</f>
        <v>0</v>
      </c>
      <c r="L533" s="10">
        <f>(data1!$A528-Logit!$B533)*data1!H528</f>
        <v>-1.2464490396140742</v>
      </c>
    </row>
    <row r="534" spans="1:12" x14ac:dyDescent="0.25">
      <c r="A534">
        <v>528</v>
      </c>
      <c r="B534">
        <f>1/(1+EXP(-($A$3+SUMPRODUCT($B$3:$H$3,data1!B529:H529))))</f>
        <v>0.1600493860403063</v>
      </c>
      <c r="C534">
        <f>(B534^data1!A529)*((1-B534)^(1-data1!A529))</f>
        <v>0.83995061395969373</v>
      </c>
      <c r="D534">
        <f t="shared" si="10"/>
        <v>-0.17441218177827486</v>
      </c>
      <c r="E534" s="10">
        <f>data1!$A529-Logit!$B534</f>
        <v>-0.1600493860403063</v>
      </c>
      <c r="F534" s="10">
        <f>(data1!$A529-Logit!$B534)*data1!B529</f>
        <v>-2.7528495620012667</v>
      </c>
      <c r="G534" s="10">
        <f>(data1!$A529-Logit!$B534)*data1!C529</f>
        <v>-1.9205926324836757</v>
      </c>
      <c r="H534" s="10">
        <f>(data1!$A529-Logit!$B534)*data1!D529</f>
        <v>-1.4404444743627567</v>
      </c>
      <c r="I534" s="10">
        <f>(data1!$A529-Logit!$B534)*data1!E529</f>
        <v>-12.96400026926481</v>
      </c>
      <c r="J534" s="10">
        <f>(data1!$A529-Logit!$B534)*data1!F529</f>
        <v>-5.6017285114107205</v>
      </c>
      <c r="K534" s="10">
        <f>(data1!$A529-Logit!$B534)*data1!G529</f>
        <v>-0.3200987720806126</v>
      </c>
      <c r="L534" s="10">
        <f>(data1!$A529-Logit!$B534)*data1!H529</f>
        <v>0</v>
      </c>
    </row>
    <row r="535" spans="1:12" x14ac:dyDescent="0.25">
      <c r="A535">
        <v>529</v>
      </c>
      <c r="B535">
        <f>1/(1+EXP(-($A$3+SUMPRODUCT($B$3:$H$3,data1!B530:H530))))</f>
        <v>0.23521100062247294</v>
      </c>
      <c r="C535">
        <f>(B535^data1!A530)*((1-B535)^(1-data1!A530))</f>
        <v>0.76478899937752709</v>
      </c>
      <c r="D535">
        <f t="shared" si="10"/>
        <v>-0.26815530100748247</v>
      </c>
      <c r="E535" s="10">
        <f>data1!$A530-Logit!$B535</f>
        <v>-0.23521100062247294</v>
      </c>
      <c r="F535" s="10">
        <f>(data1!$A530-Logit!$B535)*data1!B530</f>
        <v>-3.8753364067764737</v>
      </c>
      <c r="G535" s="10">
        <f>(data1!$A530-Logit!$B535)*data1!C530</f>
        <v>-2.8225320074696754</v>
      </c>
      <c r="H535" s="10">
        <f>(data1!$A530-Logit!$B535)*data1!D530</f>
        <v>-1.6464770043573105</v>
      </c>
      <c r="I535" s="10">
        <f>(data1!$A530-Logit!$B535)*data1!E530</f>
        <v>-11.525339030501174</v>
      </c>
      <c r="J535" s="10">
        <f>(data1!$A530-Logit!$B535)*data1!F530</f>
        <v>-13.877449036725903</v>
      </c>
      <c r="K535" s="10">
        <f>(data1!$A530-Logit!$B535)*data1!G530</f>
        <v>0</v>
      </c>
      <c r="L535" s="10">
        <f>(data1!$A530-Logit!$B535)*data1!H530</f>
        <v>0</v>
      </c>
    </row>
    <row r="536" spans="1:12" x14ac:dyDescent="0.25">
      <c r="A536">
        <v>530</v>
      </c>
      <c r="B536">
        <f>1/(1+EXP(-($A$3+SUMPRODUCT($B$3:$H$3,data1!B531:H531))))</f>
        <v>0.69344963057133435</v>
      </c>
      <c r="C536">
        <f>(B536^data1!A531)*((1-B536)^(1-data1!A531))</f>
        <v>0.30655036942866565</v>
      </c>
      <c r="D536">
        <f t="shared" si="10"/>
        <v>-1.1823731996570055</v>
      </c>
      <c r="E536" s="10">
        <f>data1!$A531-Logit!$B536</f>
        <v>-0.69344963057133435</v>
      </c>
      <c r="F536" s="10">
        <f>(data1!$A531-Logit!$B536)*data1!B531</f>
        <v>-9.2922247851258586</v>
      </c>
      <c r="G536" s="10">
        <f>(data1!$A531-Logit!$B536)*data1!C531</f>
        <v>-5.5475970445706748</v>
      </c>
      <c r="H536" s="10">
        <f>(data1!$A531-Logit!$B536)*data1!D531</f>
        <v>-8.3213955668560118</v>
      </c>
      <c r="I536" s="10">
        <f>(data1!$A531-Logit!$B536)*data1!E531</f>
        <v>-99.856746802272141</v>
      </c>
      <c r="J536" s="10">
        <f>(data1!$A531-Logit!$B536)*data1!F531</f>
        <v>-24.964186700568035</v>
      </c>
      <c r="K536" s="10">
        <f>(data1!$A531-Logit!$B536)*data1!G531</f>
        <v>0</v>
      </c>
      <c r="L536" s="10">
        <f>(data1!$A531-Logit!$B536)*data1!H531</f>
        <v>-0.69344963057133435</v>
      </c>
    </row>
    <row r="537" spans="1:12" x14ac:dyDescent="0.25">
      <c r="A537">
        <v>531</v>
      </c>
      <c r="B537">
        <f>1/(1+EXP(-($A$3+SUMPRODUCT($B$3:$H$3,data1!B532:H532))))</f>
        <v>8.6724420229640463E-3</v>
      </c>
      <c r="C537">
        <f>(B537^data1!A532)*((1-B537)^(1-data1!A532))</f>
        <v>0.99132755797703598</v>
      </c>
      <c r="D537">
        <f t="shared" si="10"/>
        <v>-8.7102664940877771E-3</v>
      </c>
      <c r="E537" s="10">
        <f>data1!$A532-Logit!$B537</f>
        <v>-8.6724420229640463E-3</v>
      </c>
      <c r="F537" s="10">
        <f>(data1!$A532-Logit!$B537)*data1!B532</f>
        <v>-0.39015581273060063</v>
      </c>
      <c r="G537" s="10">
        <f>(data1!$A532-Logit!$B537)*data1!C532</f>
        <v>-6.0707094160748321E-2</v>
      </c>
      <c r="H537" s="10">
        <f>(data1!$A532-Logit!$B537)*data1!D532</f>
        <v>0</v>
      </c>
      <c r="I537" s="10">
        <f>(data1!$A532-Logit!$B537)*data1!E532</f>
        <v>0</v>
      </c>
      <c r="J537" s="10">
        <f>(data1!$A532-Logit!$B537)*data1!F532</f>
        <v>-0.44229454317116634</v>
      </c>
      <c r="K537" s="10">
        <f>(data1!$A532-Logit!$B537)*data1!G532</f>
        <v>-8.6724420229640463E-3</v>
      </c>
      <c r="L537" s="10">
        <f>(data1!$A532-Logit!$B537)*data1!H532</f>
        <v>-2.6017326068892139E-2</v>
      </c>
    </row>
    <row r="538" spans="1:12" x14ac:dyDescent="0.25">
      <c r="A538">
        <v>532</v>
      </c>
      <c r="B538">
        <f>1/(1+EXP(-($A$3+SUMPRODUCT($B$3:$H$3,data1!B533:H533))))</f>
        <v>0.86876172744900371</v>
      </c>
      <c r="C538">
        <f>(B538^data1!A533)*((1-B538)^(1-data1!A533))</f>
        <v>0.13123827255099629</v>
      </c>
      <c r="D538">
        <f t="shared" si="10"/>
        <v>-2.0307407334949401</v>
      </c>
      <c r="E538" s="10">
        <f>data1!$A533-Logit!$B538</f>
        <v>-0.86876172744900371</v>
      </c>
      <c r="F538" s="10">
        <f>(data1!$A533-Logit!$B538)*data1!B533</f>
        <v>-15.811464102384505</v>
      </c>
      <c r="G538" s="10">
        <f>(data1!$A533-Logit!$B538)*data1!C533</f>
        <v>-13.900187639184059</v>
      </c>
      <c r="H538" s="10">
        <f>(data1!$A533-Logit!$B538)*data1!D533</f>
        <v>-13.900187639184059</v>
      </c>
      <c r="I538" s="10">
        <f>(data1!$A533-Logit!$B538)*data1!E533</f>
        <v>-222.40300222694495</v>
      </c>
      <c r="J538" s="10">
        <f>(data1!$A533-Logit!$B538)*data1!F533</f>
        <v>-26.931613550919113</v>
      </c>
      <c r="K538" s="10">
        <f>(data1!$A533-Logit!$B538)*data1!G533</f>
        <v>-0.86876172744900371</v>
      </c>
      <c r="L538" s="10">
        <f>(data1!$A533-Logit!$B538)*data1!H533</f>
        <v>0</v>
      </c>
    </row>
    <row r="539" spans="1:12" x14ac:dyDescent="0.25">
      <c r="A539">
        <v>533</v>
      </c>
      <c r="B539">
        <f>1/(1+EXP(-($A$3+SUMPRODUCT($B$3:$H$3,data1!B534:H534))))</f>
        <v>0.74813213429817949</v>
      </c>
      <c r="C539">
        <f>(B539^data1!A534)*((1-B539)^(1-data1!A534))</f>
        <v>0.25186786570182051</v>
      </c>
      <c r="D539">
        <f t="shared" si="10"/>
        <v>-1.3788506714393833</v>
      </c>
      <c r="E539" s="10">
        <f>data1!$A534-Logit!$B539</f>
        <v>-0.74813213429817949</v>
      </c>
      <c r="F539" s="10">
        <f>(data1!$A534-Logit!$B539)*data1!B534</f>
        <v>-20.947699760349025</v>
      </c>
      <c r="G539" s="10">
        <f>(data1!$A534-Logit!$B539)*data1!C534</f>
        <v>-10.473849880174512</v>
      </c>
      <c r="H539" s="10">
        <f>(data1!$A534-Logit!$B539)*data1!D534</f>
        <v>-2.9925285371927179</v>
      </c>
      <c r="I539" s="10">
        <f>(data1!$A534-Logit!$B539)*data1!E534</f>
        <v>-11.970114148770872</v>
      </c>
      <c r="J539" s="10">
        <f>(data1!$A534-Logit!$B539)*data1!F534</f>
        <v>-23.192096163243566</v>
      </c>
      <c r="K539" s="10">
        <f>(data1!$A534-Logit!$B539)*data1!G534</f>
        <v>0</v>
      </c>
      <c r="L539" s="10">
        <f>(data1!$A534-Logit!$B539)*data1!H534</f>
        <v>-1.496264268596359</v>
      </c>
    </row>
    <row r="540" spans="1:12" x14ac:dyDescent="0.25">
      <c r="A540">
        <v>534</v>
      </c>
      <c r="B540">
        <f>1/(1+EXP(-($A$3+SUMPRODUCT($B$3:$H$3,data1!B535:H535))))</f>
        <v>0.47988174628426128</v>
      </c>
      <c r="C540">
        <f>(B540^data1!A535)*((1-B540)^(1-data1!A535))</f>
        <v>0.52011825371573872</v>
      </c>
      <c r="D540">
        <f t="shared" si="10"/>
        <v>-0.65369908226881879</v>
      </c>
      <c r="E540" s="10">
        <f>data1!$A535-Logit!$B540</f>
        <v>-0.47988174628426128</v>
      </c>
      <c r="F540" s="10">
        <f>(data1!$A535-Logit!$B540)*data1!B535</f>
        <v>-5.542634261113415</v>
      </c>
      <c r="G540" s="10">
        <f>(data1!$A535-Logit!$B540)*data1!C535</f>
        <v>-5.7585809554111353</v>
      </c>
      <c r="H540" s="10">
        <f>(data1!$A535-Logit!$B540)*data1!D535</f>
        <v>-3.359172223989829</v>
      </c>
      <c r="I540" s="10">
        <f>(data1!$A535-Logit!$B540)*data1!E535</f>
        <v>-23.514205567928801</v>
      </c>
      <c r="J540" s="10">
        <f>(data1!$A535-Logit!$B540)*data1!F535</f>
        <v>-15.356215881096361</v>
      </c>
      <c r="K540" s="10">
        <f>(data1!$A535-Logit!$B540)*data1!G535</f>
        <v>-0.47988174628426128</v>
      </c>
      <c r="L540" s="10">
        <f>(data1!$A535-Logit!$B540)*data1!H535</f>
        <v>-0.47988174628426128</v>
      </c>
    </row>
    <row r="541" spans="1:12" x14ac:dyDescent="0.25">
      <c r="A541">
        <v>535</v>
      </c>
      <c r="B541">
        <f>1/(1+EXP(-($A$3+SUMPRODUCT($B$3:$H$3,data1!B536:H536))))</f>
        <v>0.5595784802836018</v>
      </c>
      <c r="C541">
        <f>(B541^data1!A536)*((1-B541)^(1-data1!A536))</f>
        <v>0.4404215197163982</v>
      </c>
      <c r="D541">
        <f t="shared" si="10"/>
        <v>-0.82002301130290067</v>
      </c>
      <c r="E541" s="10">
        <f>data1!$A536-Logit!$B541</f>
        <v>-0.5595784802836018</v>
      </c>
      <c r="F541" s="10">
        <f>(data1!$A536-Logit!$B541)*data1!B536</f>
        <v>-15.920008190992997</v>
      </c>
      <c r="G541" s="10">
        <f>(data1!$A536-Logit!$B541)*data1!C536</f>
        <v>-8.9532556845376288</v>
      </c>
      <c r="H541" s="10">
        <f>(data1!$A536-Logit!$B541)*data1!D536</f>
        <v>-3.9170493619852125</v>
      </c>
      <c r="I541" s="10">
        <f>(data1!$A536-Logit!$B541)*data1!E536</f>
        <v>-27.41934553389649</v>
      </c>
      <c r="J541" s="10">
        <f>(data1!$A536-Logit!$B541)*data1!F536</f>
        <v>-19.585246809926062</v>
      </c>
      <c r="K541" s="10">
        <f>(data1!$A536-Logit!$B541)*data1!G536</f>
        <v>-0.5595784802836018</v>
      </c>
      <c r="L541" s="10">
        <f>(data1!$A536-Logit!$B541)*data1!H536</f>
        <v>-1.1191569605672036</v>
      </c>
    </row>
    <row r="542" spans="1:12" x14ac:dyDescent="0.25">
      <c r="A542">
        <v>536</v>
      </c>
      <c r="B542">
        <f>1/(1+EXP(-($A$3+SUMPRODUCT($B$3:$H$3,data1!B537:H537))))</f>
        <v>0.84298354667869113</v>
      </c>
      <c r="C542">
        <f>(B542^data1!A537)*((1-B542)^(1-data1!A537))</f>
        <v>0.15701645332130887</v>
      </c>
      <c r="D542">
        <f t="shared" si="10"/>
        <v>-1.8514046808998821</v>
      </c>
      <c r="E542" s="10">
        <f>data1!$A537-Logit!$B542</f>
        <v>-0.84298354667869113</v>
      </c>
      <c r="F542" s="10">
        <f>(data1!$A537-Logit!$B542)*data1!B537</f>
        <v>-12.72567938269772</v>
      </c>
      <c r="G542" s="10">
        <f>(data1!$A537-Logit!$B542)*data1!C537</f>
        <v>-10.115802560144294</v>
      </c>
      <c r="H542" s="10">
        <f>(data1!$A537-Logit!$B542)*data1!D537</f>
        <v>-11.801769653501676</v>
      </c>
      <c r="I542" s="10">
        <f>(data1!$A537-Logit!$B542)*data1!E537</f>
        <v>-165.22477514902346</v>
      </c>
      <c r="J542" s="10">
        <f>(data1!$A537-Logit!$B542)*data1!F537</f>
        <v>-33.719341867147648</v>
      </c>
      <c r="K542" s="10">
        <f>(data1!$A537-Logit!$B542)*data1!G537</f>
        <v>0</v>
      </c>
      <c r="L542" s="10">
        <f>(data1!$A537-Logit!$B542)*data1!H537</f>
        <v>-2.5289506400360735</v>
      </c>
    </row>
    <row r="543" spans="1:12" x14ac:dyDescent="0.25">
      <c r="A543">
        <v>537</v>
      </c>
      <c r="B543">
        <f>1/(1+EXP(-($A$3+SUMPRODUCT($B$3:$H$3,data1!B538:H538))))</f>
        <v>0.2038186222296256</v>
      </c>
      <c r="C543">
        <f>(B543^data1!A538)*((1-B543)^(1-data1!A538))</f>
        <v>0.79618137777037434</v>
      </c>
      <c r="D543">
        <f t="shared" si="10"/>
        <v>-0.22792825757367663</v>
      </c>
      <c r="E543" s="10">
        <f>data1!$A538-Logit!$B543</f>
        <v>-0.2038186222296256</v>
      </c>
      <c r="F543" s="10">
        <f>(data1!$A538-Logit!$B543)*data1!B538</f>
        <v>-1.6323833096717806</v>
      </c>
      <c r="G543" s="10">
        <f>(data1!$A538-Logit!$B543)*data1!C538</f>
        <v>-2.0381862222962561</v>
      </c>
      <c r="H543" s="10">
        <f>(data1!$A538-Logit!$B543)*data1!D538</f>
        <v>-0.4076372444592512</v>
      </c>
      <c r="I543" s="10">
        <f>(data1!$A538-Logit!$B543)*data1!E538</f>
        <v>-0.8152744889185024</v>
      </c>
      <c r="J543" s="10">
        <f>(data1!$A538-Logit!$B543)*data1!F538</f>
        <v>-6.7260145335776444</v>
      </c>
      <c r="K543" s="10">
        <f>(data1!$A538-Logit!$B543)*data1!G538</f>
        <v>-0.2038186222296256</v>
      </c>
      <c r="L543" s="10">
        <f>(data1!$A538-Logit!$B543)*data1!H538</f>
        <v>-0.4076372444592512</v>
      </c>
    </row>
    <row r="544" spans="1:12" x14ac:dyDescent="0.25">
      <c r="A544">
        <v>538</v>
      </c>
      <c r="B544">
        <f>1/(1+EXP(-($A$3+SUMPRODUCT($B$3:$H$3,data1!B539:H539))))</f>
        <v>0.4654986287067347</v>
      </c>
      <c r="C544">
        <f>(B544^data1!A539)*((1-B544)^(1-data1!A539))</f>
        <v>0.53450137129326536</v>
      </c>
      <c r="D544">
        <f t="shared" si="10"/>
        <v>-0.62642098295762405</v>
      </c>
      <c r="E544" s="10">
        <f>data1!$A539-Logit!$B544</f>
        <v>-0.4654986287067347</v>
      </c>
      <c r="F544" s="10">
        <f>(data1!$A539-Logit!$B544)*data1!B539</f>
        <v>-4.6736062144582409</v>
      </c>
      <c r="G544" s="10">
        <f>(data1!$A539-Logit!$B544)*data1!C539</f>
        <v>-3.2584904009471427</v>
      </c>
      <c r="H544" s="10">
        <f>(data1!$A539-Logit!$B544)*data1!D539</f>
        <v>-9.3099725741346937</v>
      </c>
      <c r="I544" s="10">
        <f>(data1!$A539-Logit!$B544)*data1!E539</f>
        <v>-186.19945148269389</v>
      </c>
      <c r="J544" s="10">
        <f>(data1!$A539-Logit!$B544)*data1!F539</f>
        <v>-25.136925950163672</v>
      </c>
      <c r="K544" s="10">
        <f>(data1!$A539-Logit!$B544)*data1!G539</f>
        <v>0</v>
      </c>
      <c r="L544" s="10">
        <f>(data1!$A539-Logit!$B544)*data1!H539</f>
        <v>0</v>
      </c>
    </row>
    <row r="545" spans="1:12" x14ac:dyDescent="0.25">
      <c r="A545">
        <v>539</v>
      </c>
      <c r="B545">
        <f>1/(1+EXP(-($A$3+SUMPRODUCT($B$3:$H$3,data1!B540:H540))))</f>
        <v>0.29347059831600264</v>
      </c>
      <c r="C545">
        <f>(B545^data1!A540)*((1-B545)^(1-data1!A540))</f>
        <v>0.70652940168399736</v>
      </c>
      <c r="D545">
        <f t="shared" si="10"/>
        <v>-0.34739046175178773</v>
      </c>
      <c r="E545" s="10">
        <f>data1!$A540-Logit!$B545</f>
        <v>-0.29347059831600264</v>
      </c>
      <c r="F545" s="10">
        <f>(data1!$A540-Logit!$B545)*data1!B540</f>
        <v>-4.9009592157775552</v>
      </c>
      <c r="G545" s="10">
        <f>(data1!$A540-Logit!$B545)*data1!C540</f>
        <v>-3.5216471797920317</v>
      </c>
      <c r="H545" s="10">
        <f>(data1!$A540-Logit!$B545)*data1!D540</f>
        <v>-1.4673529915800132</v>
      </c>
      <c r="I545" s="10">
        <f>(data1!$A540-Logit!$B545)*data1!E540</f>
        <v>-7.3367649579000656</v>
      </c>
      <c r="J545" s="10">
        <f>(data1!$A540-Logit!$B545)*data1!F540</f>
        <v>-10.564941539376095</v>
      </c>
      <c r="K545" s="10">
        <f>(data1!$A540-Logit!$B545)*data1!G540</f>
        <v>-0.29347059831600264</v>
      </c>
      <c r="L545" s="10">
        <f>(data1!$A540-Logit!$B545)*data1!H540</f>
        <v>-0.29347059831600264</v>
      </c>
    </row>
    <row r="546" spans="1:12" x14ac:dyDescent="0.25">
      <c r="A546">
        <v>540</v>
      </c>
      <c r="B546">
        <f>1/(1+EXP(-($A$3+SUMPRODUCT($B$3:$H$3,data1!B541:H541))))</f>
        <v>0.46506299545339219</v>
      </c>
      <c r="C546">
        <f>(B546^data1!A541)*((1-B546)^(1-data1!A541))</f>
        <v>0.53493700454660775</v>
      </c>
      <c r="D546">
        <f t="shared" si="10"/>
        <v>-0.62560628753004421</v>
      </c>
      <c r="E546" s="10">
        <f>data1!$A541-Logit!$B546</f>
        <v>-0.46506299545339219</v>
      </c>
      <c r="F546" s="10">
        <f>(data1!$A541-Logit!$B546)*data1!B541</f>
        <v>-3.9065289844010391</v>
      </c>
      <c r="G546" s="10">
        <f>(data1!$A541-Logit!$B546)*data1!C541</f>
        <v>-4.6506299545339216</v>
      </c>
      <c r="H546" s="10">
        <f>(data1!$A541-Logit!$B546)*data1!D541</f>
        <v>-4.6506299545339216</v>
      </c>
      <c r="I546" s="10">
        <f>(data1!$A541-Logit!$B546)*data1!E541</f>
        <v>-46.506299545339218</v>
      </c>
      <c r="J546" s="10">
        <f>(data1!$A541-Logit!$B546)*data1!F541</f>
        <v>-23.253149772669609</v>
      </c>
      <c r="K546" s="10">
        <f>(data1!$A541-Logit!$B546)*data1!G541</f>
        <v>0</v>
      </c>
      <c r="L546" s="10">
        <f>(data1!$A541-Logit!$B546)*data1!H541</f>
        <v>-0.46506299545339219</v>
      </c>
    </row>
    <row r="547" spans="1:12" x14ac:dyDescent="0.25">
      <c r="A547">
        <v>541</v>
      </c>
      <c r="B547">
        <f>1/(1+EXP(-($A$3+SUMPRODUCT($B$3:$H$3,data1!B542:H542))))</f>
        <v>0.50494011524037263</v>
      </c>
      <c r="C547">
        <f>(B547^data1!A542)*((1-B547)^(1-data1!A542))</f>
        <v>0.49505988475962737</v>
      </c>
      <c r="D547">
        <f t="shared" si="10"/>
        <v>-0.70307654441847511</v>
      </c>
      <c r="E547" s="10">
        <f>data1!$A542-Logit!$B547</f>
        <v>-0.50494011524037263</v>
      </c>
      <c r="F547" s="10">
        <f>(data1!$A542-Logit!$B547)*data1!B542</f>
        <v>-6.5642214981248443</v>
      </c>
      <c r="G547" s="10">
        <f>(data1!$A542-Logit!$B547)*data1!C542</f>
        <v>-4.0395209219229811</v>
      </c>
      <c r="H547" s="10">
        <f>(data1!$A542-Logit!$B547)*data1!D542</f>
        <v>-10.098802304807453</v>
      </c>
      <c r="I547" s="10">
        <f>(data1!$A542-Logit!$B547)*data1!E542</f>
        <v>-201.97604609614905</v>
      </c>
      <c r="J547" s="10">
        <f>(data1!$A542-Logit!$B547)*data1!F542</f>
        <v>-27.266766222980124</v>
      </c>
      <c r="K547" s="10">
        <f>(data1!$A542-Logit!$B547)*data1!G542</f>
        <v>0</v>
      </c>
      <c r="L547" s="10">
        <f>(data1!$A542-Logit!$B547)*data1!H542</f>
        <v>0</v>
      </c>
    </row>
    <row r="548" spans="1:12" x14ac:dyDescent="0.25">
      <c r="A548">
        <v>542</v>
      </c>
      <c r="B548">
        <f>1/(1+EXP(-($A$3+SUMPRODUCT($B$3:$H$3,data1!B543:H543))))</f>
        <v>0.51324049807163152</v>
      </c>
      <c r="C548">
        <f>(B548^data1!A543)*((1-B548)^(1-data1!A543))</f>
        <v>0.48675950192836848</v>
      </c>
      <c r="D548">
        <f t="shared" si="10"/>
        <v>-0.71998511375268304</v>
      </c>
      <c r="E548" s="10">
        <f>data1!$A543-Logit!$B548</f>
        <v>-0.51324049807163152</v>
      </c>
      <c r="F548" s="10">
        <f>(data1!$A543-Logit!$B548)*data1!B543</f>
        <v>-9.222931397932939</v>
      </c>
      <c r="G548" s="10">
        <f>(data1!$A543-Logit!$B548)*data1!C543</f>
        <v>-5.6456454787879471</v>
      </c>
      <c r="H548" s="10">
        <f>(data1!$A543-Logit!$B548)*data1!D543</f>
        <v>-5.1324049807163155</v>
      </c>
      <c r="I548" s="10">
        <f>(data1!$A543-Logit!$B548)*data1!E543</f>
        <v>-51.324049807163149</v>
      </c>
      <c r="J548" s="10">
        <f>(data1!$A543-Logit!$B548)*data1!F543</f>
        <v>-24.635543907438311</v>
      </c>
      <c r="K548" s="10">
        <f>(data1!$A543-Logit!$B548)*data1!G543</f>
        <v>0</v>
      </c>
      <c r="L548" s="10">
        <f>(data1!$A543-Logit!$B548)*data1!H543</f>
        <v>-0.51324049807163152</v>
      </c>
    </row>
    <row r="549" spans="1:12" x14ac:dyDescent="0.25">
      <c r="A549">
        <v>543</v>
      </c>
      <c r="B549">
        <f>1/(1+EXP(-($A$3+SUMPRODUCT($B$3:$H$3,data1!B544:H544))))</f>
        <v>0.80623224218113232</v>
      </c>
      <c r="C549">
        <f>(B549^data1!A544)*((1-B549)^(1-data1!A544))</f>
        <v>0.19376775781886768</v>
      </c>
      <c r="D549">
        <f t="shared" si="10"/>
        <v>-1.641094961689912</v>
      </c>
      <c r="E549" s="10">
        <f>data1!$A544-Logit!$B549</f>
        <v>-0.80623224218113232</v>
      </c>
      <c r="F549" s="10">
        <f>(data1!$A544-Logit!$B549)*data1!B544</f>
        <v>-14.874985483348315</v>
      </c>
      <c r="G549" s="10">
        <f>(data1!$A544-Logit!$B549)*data1!C544</f>
        <v>-12.093483632716985</v>
      </c>
      <c r="H549" s="10">
        <f>(data1!$A544-Logit!$B549)*data1!D544</f>
        <v>-6.4498579374490586</v>
      </c>
      <c r="I549" s="10">
        <f>(data1!$A544-Logit!$B549)*data1!E544</f>
        <v>-51.598863499592468</v>
      </c>
      <c r="J549" s="10">
        <f>(data1!$A544-Logit!$B549)*data1!F544</f>
        <v>-33.055521929426426</v>
      </c>
      <c r="K549" s="10">
        <f>(data1!$A544-Logit!$B549)*data1!G544</f>
        <v>0</v>
      </c>
      <c r="L549" s="10">
        <f>(data1!$A544-Logit!$B549)*data1!H544</f>
        <v>-3.2249289687245293</v>
      </c>
    </row>
    <row r="550" spans="1:12" x14ac:dyDescent="0.25">
      <c r="A550">
        <v>544</v>
      </c>
      <c r="B550">
        <f>1/(1+EXP(-($A$3+SUMPRODUCT($B$3:$H$3,data1!B545:H545))))</f>
        <v>0.53492311300198458</v>
      </c>
      <c r="C550">
        <f>(B550^data1!A545)*((1-B550)^(1-data1!A545))</f>
        <v>0.46507688699801542</v>
      </c>
      <c r="D550">
        <f t="shared" si="10"/>
        <v>-0.765552538680489</v>
      </c>
      <c r="E550" s="10">
        <f>data1!$A545-Logit!$B550</f>
        <v>-0.53492311300198458</v>
      </c>
      <c r="F550" s="10">
        <f>(data1!$A545-Logit!$B550)*data1!B545</f>
        <v>-16.582616503061523</v>
      </c>
      <c r="G550" s="10">
        <f>(data1!$A545-Logit!$B550)*data1!C545</f>
        <v>-6.4190773560238146</v>
      </c>
      <c r="H550" s="10">
        <f>(data1!$A545-Logit!$B550)*data1!D545</f>
        <v>-5.8841542430218308</v>
      </c>
      <c r="I550" s="10">
        <f>(data1!$A545-Logit!$B550)*data1!E545</f>
        <v>-64.725696673240137</v>
      </c>
      <c r="J550" s="10">
        <f>(data1!$A545-Logit!$B550)*data1!F545</f>
        <v>-26.746155650099229</v>
      </c>
      <c r="K550" s="10">
        <f>(data1!$A545-Logit!$B550)*data1!G545</f>
        <v>0</v>
      </c>
      <c r="L550" s="10">
        <f>(data1!$A545-Logit!$B550)*data1!H545</f>
        <v>-2.1396924520079383</v>
      </c>
    </row>
    <row r="551" spans="1:12" x14ac:dyDescent="0.25">
      <c r="A551">
        <v>545</v>
      </c>
      <c r="B551">
        <f>1/(1+EXP(-($A$3+SUMPRODUCT($B$3:$H$3,data1!B546:H546))))</f>
        <v>0.31532323127803169</v>
      </c>
      <c r="C551">
        <f>(B551^data1!A546)*((1-B551)^(1-data1!A546))</f>
        <v>0.68467676872196837</v>
      </c>
      <c r="D551">
        <f t="shared" si="10"/>
        <v>-0.37880842256469938</v>
      </c>
      <c r="E551" s="10">
        <f>data1!$A546-Logit!$B551</f>
        <v>-0.31532323127803169</v>
      </c>
      <c r="F551" s="10">
        <f>(data1!$A546-Logit!$B551)*data1!B546</f>
        <v>-7.610326259067044</v>
      </c>
      <c r="G551" s="10">
        <f>(data1!$A546-Logit!$B551)*data1!C546</f>
        <v>-3.7838787753363805</v>
      </c>
      <c r="H551" s="10">
        <f>(data1!$A546-Logit!$B551)*data1!D546</f>
        <v>-0.94596969383409513</v>
      </c>
      <c r="I551" s="10">
        <f>(data1!$A546-Logit!$B551)*data1!E546</f>
        <v>-2.8379090815022852</v>
      </c>
      <c r="J551" s="10">
        <f>(data1!$A546-Logit!$B551)*data1!F546</f>
        <v>-14.504868638789457</v>
      </c>
      <c r="K551" s="10">
        <f>(data1!$A546-Logit!$B551)*data1!G546</f>
        <v>0</v>
      </c>
      <c r="L551" s="10">
        <f>(data1!$A546-Logit!$B551)*data1!H546</f>
        <v>-0.63064646255606338</v>
      </c>
    </row>
    <row r="552" spans="1:12" x14ac:dyDescent="0.25">
      <c r="A552">
        <v>546</v>
      </c>
      <c r="B552">
        <f>1/(1+EXP(-($A$3+SUMPRODUCT($B$3:$H$3,data1!B547:H547))))</f>
        <v>0.52717057051655325</v>
      </c>
      <c r="C552">
        <f>(B552^data1!A547)*((1-B552)^(1-data1!A547))</f>
        <v>0.47282942948344675</v>
      </c>
      <c r="D552">
        <f t="shared" si="10"/>
        <v>-0.74902056972704179</v>
      </c>
      <c r="E552" s="10">
        <f>data1!$A547-Logit!$B552</f>
        <v>-0.52717057051655325</v>
      </c>
      <c r="F552" s="10">
        <f>(data1!$A547-Logit!$B552)*data1!B547</f>
        <v>-16.71130748757399</v>
      </c>
      <c r="G552" s="10">
        <f>(data1!$A547-Logit!$B552)*data1!C547</f>
        <v>-6.853217416715192</v>
      </c>
      <c r="H552" s="10">
        <f>(data1!$A547-Logit!$B552)*data1!D547</f>
        <v>-3.1630234230993195</v>
      </c>
      <c r="I552" s="10">
        <f>(data1!$A547-Logit!$B552)*data1!E547</f>
        <v>-18.978140538595916</v>
      </c>
      <c r="J552" s="10">
        <f>(data1!$A547-Logit!$B552)*data1!F547</f>
        <v>-22.141163961695238</v>
      </c>
      <c r="K552" s="10">
        <f>(data1!$A547-Logit!$B552)*data1!G547</f>
        <v>0</v>
      </c>
      <c r="L552" s="10">
        <f>(data1!$A547-Logit!$B552)*data1!H547</f>
        <v>-0.52717057051655325</v>
      </c>
    </row>
    <row r="553" spans="1:12" x14ac:dyDescent="0.25">
      <c r="A553">
        <v>547</v>
      </c>
      <c r="B553">
        <f>1/(1+EXP(-($A$3+SUMPRODUCT($B$3:$H$3,data1!B548:H548))))</f>
        <v>0.2534349996466092</v>
      </c>
      <c r="C553">
        <f>(B553^data1!A548)*((1-B553)^(1-data1!A548))</f>
        <v>0.7465650003533908</v>
      </c>
      <c r="D553">
        <f t="shared" si="10"/>
        <v>-0.29227259231280284</v>
      </c>
      <c r="E553" s="10">
        <f>data1!$A548-Logit!$B553</f>
        <v>-0.2534349996466092</v>
      </c>
      <c r="F553" s="10">
        <f>(data1!$A548-Logit!$B553)*data1!B548</f>
        <v>-2.5825025400533899</v>
      </c>
      <c r="G553" s="10">
        <f>(data1!$A548-Logit!$B553)*data1!C548</f>
        <v>-2.2809149968194831</v>
      </c>
      <c r="H553" s="10">
        <f>(data1!$A548-Logit!$B553)*data1!D548</f>
        <v>-1.0137399985864368</v>
      </c>
      <c r="I553" s="10">
        <f>(data1!$A548-Logit!$B553)*data1!E548</f>
        <v>-4.0549599943457473</v>
      </c>
      <c r="J553" s="10">
        <f>(data1!$A548-Logit!$B553)*data1!F548</f>
        <v>-7.8564849890448851</v>
      </c>
      <c r="K553" s="10">
        <f>(data1!$A548-Logit!$B553)*data1!G548</f>
        <v>-0.2534349996466092</v>
      </c>
      <c r="L553" s="10">
        <f>(data1!$A548-Logit!$B553)*data1!H548</f>
        <v>-0.50686999929321841</v>
      </c>
    </row>
    <row r="554" spans="1:12" x14ac:dyDescent="0.25">
      <c r="A554">
        <v>548</v>
      </c>
      <c r="B554">
        <f>1/(1+EXP(-($A$3+SUMPRODUCT($B$3:$H$3,data1!B549:H549))))</f>
        <v>0.21869381032936355</v>
      </c>
      <c r="C554">
        <f>(B554^data1!A549)*((1-B554)^(1-data1!A549))</f>
        <v>0.78130618967063648</v>
      </c>
      <c r="D554">
        <f t="shared" si="10"/>
        <v>-0.24678815773943014</v>
      </c>
      <c r="E554" s="10">
        <f>data1!$A549-Logit!$B554</f>
        <v>-0.21869381032936355</v>
      </c>
      <c r="F554" s="10">
        <f>(data1!$A549-Logit!$B554)*data1!B549</f>
        <v>-4.7181001339025777</v>
      </c>
      <c r="G554" s="10">
        <f>(data1!$A549-Logit!$B554)*data1!C549</f>
        <v>-2.6243257239523627</v>
      </c>
      <c r="H554" s="10">
        <f>(data1!$A549-Logit!$B554)*data1!D549</f>
        <v>-0.87477524131745421</v>
      </c>
      <c r="I554" s="10">
        <f>(data1!$A549-Logit!$B554)*data1!E549</f>
        <v>-3.4991009652698168</v>
      </c>
      <c r="J554" s="10">
        <f>(data1!$A549-Logit!$B554)*data1!F549</f>
        <v>-11.590771947456268</v>
      </c>
      <c r="K554" s="10">
        <f>(data1!$A549-Logit!$B554)*data1!G549</f>
        <v>0</v>
      </c>
      <c r="L554" s="10">
        <f>(data1!$A549-Logit!$B554)*data1!H549</f>
        <v>0</v>
      </c>
    </row>
    <row r="555" spans="1:12" x14ac:dyDescent="0.25">
      <c r="A555">
        <v>549</v>
      </c>
      <c r="B555">
        <f>1/(1+EXP(-($A$3+SUMPRODUCT($B$3:$H$3,data1!B550:H550))))</f>
        <v>0.4202389266524546</v>
      </c>
      <c r="C555">
        <f>(B555^data1!A550)*((1-B555)^(1-data1!A550))</f>
        <v>0.57976107334754534</v>
      </c>
      <c r="D555">
        <f t="shared" si="10"/>
        <v>-0.54513920281752659</v>
      </c>
      <c r="E555" s="10">
        <f>data1!$A550-Logit!$B555</f>
        <v>-0.4202389266524546</v>
      </c>
      <c r="F555" s="10">
        <f>(data1!$A550-Logit!$B555)*data1!B550</f>
        <v>-11.211974691334239</v>
      </c>
      <c r="G555" s="10">
        <f>(data1!$A550-Logit!$B555)*data1!C550</f>
        <v>-5.042867119829455</v>
      </c>
      <c r="H555" s="10">
        <f>(data1!$A550-Logit!$B555)*data1!D550</f>
        <v>-3.7821503398720915</v>
      </c>
      <c r="I555" s="10">
        <f>(data1!$A550-Logit!$B555)*data1!E550</f>
        <v>-34.039353058848825</v>
      </c>
      <c r="J555" s="10">
        <f>(data1!$A550-Logit!$B555)*data1!F550</f>
        <v>-21.432185259275183</v>
      </c>
      <c r="K555" s="10">
        <f>(data1!$A550-Logit!$B555)*data1!G550</f>
        <v>0</v>
      </c>
      <c r="L555" s="10">
        <f>(data1!$A550-Logit!$B555)*data1!H550</f>
        <v>-0.4202389266524546</v>
      </c>
    </row>
    <row r="556" spans="1:12" x14ac:dyDescent="0.25">
      <c r="A556">
        <v>550</v>
      </c>
      <c r="B556">
        <f>1/(1+EXP(-($A$3+SUMPRODUCT($B$3:$H$3,data1!B551:H551))))</f>
        <v>0.5909588581598425</v>
      </c>
      <c r="C556">
        <f>(B556^data1!A551)*((1-B556)^(1-data1!A551))</f>
        <v>0.4090411418401575</v>
      </c>
      <c r="D556">
        <f t="shared" si="10"/>
        <v>-0.89393953670207194</v>
      </c>
      <c r="E556" s="10">
        <f>data1!$A551-Logit!$B556</f>
        <v>-0.5909588581598425</v>
      </c>
      <c r="F556" s="10">
        <f>(data1!$A551-Logit!$B556)*data1!B551</f>
        <v>-10.459972240295068</v>
      </c>
      <c r="G556" s="10">
        <f>(data1!$A551-Logit!$B556)*data1!C551</f>
        <v>-7.0915062979181105</v>
      </c>
      <c r="H556" s="10">
        <f>(data1!$A551-Logit!$B556)*data1!D551</f>
        <v>-5.9095885815984248</v>
      </c>
      <c r="I556" s="10">
        <f>(data1!$A551-Logit!$B556)*data1!E551</f>
        <v>-59.095885815984253</v>
      </c>
      <c r="J556" s="10">
        <f>(data1!$A551-Logit!$B556)*data1!F551</f>
        <v>-27.775066333512598</v>
      </c>
      <c r="K556" s="10">
        <f>(data1!$A551-Logit!$B556)*data1!G551</f>
        <v>0</v>
      </c>
      <c r="L556" s="10">
        <f>(data1!$A551-Logit!$B556)*data1!H551</f>
        <v>-0.5909588581598425</v>
      </c>
    </row>
    <row r="557" spans="1:12" x14ac:dyDescent="0.25">
      <c r="A557">
        <v>551</v>
      </c>
      <c r="B557">
        <f>1/(1+EXP(-($A$3+SUMPRODUCT($B$3:$H$3,data1!B552:H552))))</f>
        <v>0.2141748122895123</v>
      </c>
      <c r="C557">
        <f>(B557^data1!A552)*((1-B557)^(1-data1!A552))</f>
        <v>0.7858251877104877</v>
      </c>
      <c r="D557">
        <f t="shared" si="10"/>
        <v>-0.24102091878216292</v>
      </c>
      <c r="E557" s="10">
        <f>data1!$A552-Logit!$B557</f>
        <v>-0.2141748122895123</v>
      </c>
      <c r="F557" s="10">
        <f>(data1!$A552-Logit!$B557)*data1!B552</f>
        <v>-6.2967393996104599</v>
      </c>
      <c r="G557" s="10">
        <f>(data1!$A552-Logit!$B557)*data1!C552</f>
        <v>-2.5700977474741475</v>
      </c>
      <c r="H557" s="10">
        <f>(data1!$A552-Logit!$B557)*data1!D552</f>
        <v>-0.64252443686853689</v>
      </c>
      <c r="I557" s="10">
        <f>(data1!$A552-Logit!$B557)*data1!E552</f>
        <v>-1.9275733106056108</v>
      </c>
      <c r="J557" s="10">
        <f>(data1!$A552-Logit!$B557)*data1!F552</f>
        <v>-10.708740614475614</v>
      </c>
      <c r="K557" s="10">
        <f>(data1!$A552-Logit!$B557)*data1!G552</f>
        <v>0</v>
      </c>
      <c r="L557" s="10">
        <f>(data1!$A552-Logit!$B557)*data1!H552</f>
        <v>-0.2141748122895123</v>
      </c>
    </row>
    <row r="558" spans="1:12" x14ac:dyDescent="0.25">
      <c r="A558">
        <v>552</v>
      </c>
      <c r="B558">
        <f>1/(1+EXP(-($A$3+SUMPRODUCT($B$3:$H$3,data1!B553:H553))))</f>
        <v>0.17973588440598817</v>
      </c>
      <c r="C558">
        <f>(B558^data1!A553)*((1-B558)^(1-data1!A553))</f>
        <v>0.8202641155940118</v>
      </c>
      <c r="D558">
        <f t="shared" si="10"/>
        <v>-0.19812889839657211</v>
      </c>
      <c r="E558" s="10">
        <f>data1!$A553-Logit!$B558</f>
        <v>-0.17973588440598817</v>
      </c>
      <c r="F558" s="10">
        <f>(data1!$A553-Logit!$B558)*data1!B553</f>
        <v>-3.9827675338586399</v>
      </c>
      <c r="G558" s="10">
        <f>(data1!$A553-Logit!$B558)*data1!C553</f>
        <v>-1.078415306435929</v>
      </c>
      <c r="H558" s="10">
        <f>(data1!$A553-Logit!$B558)*data1!D553</f>
        <v>-0.35947176881197634</v>
      </c>
      <c r="I558" s="10">
        <f>(data1!$A553-Logit!$B558)*data1!E553</f>
        <v>-0.71894353762395269</v>
      </c>
      <c r="J558" s="10">
        <f>(data1!$A553-Logit!$B558)*data1!F553</f>
        <v>-6.6502277230215627</v>
      </c>
      <c r="K558" s="10">
        <f>(data1!$A553-Logit!$B558)*data1!G553</f>
        <v>0</v>
      </c>
      <c r="L558" s="10">
        <f>(data1!$A553-Logit!$B558)*data1!H553</f>
        <v>-0.17973588440598817</v>
      </c>
    </row>
    <row r="559" spans="1:12" x14ac:dyDescent="0.25">
      <c r="A559">
        <v>553</v>
      </c>
      <c r="B559">
        <f>1/(1+EXP(-($A$3+SUMPRODUCT($B$3:$H$3,data1!B554:H554))))</f>
        <v>6.4424583169234717E-2</v>
      </c>
      <c r="C559">
        <f>(B559^data1!A554)*((1-B559)^(1-data1!A554))</f>
        <v>0.93557541683076528</v>
      </c>
      <c r="D559">
        <f t="shared" si="10"/>
        <v>-6.6593519915770033E-2</v>
      </c>
      <c r="E559" s="10">
        <f>data1!$A554-Logit!$B559</f>
        <v>-6.4424583169234717E-2</v>
      </c>
      <c r="F559" s="10">
        <f>(data1!$A554-Logit!$B559)*data1!B554</f>
        <v>-2.2548604109232153</v>
      </c>
      <c r="G559" s="10">
        <f>(data1!$A554-Logit!$B559)*data1!C554</f>
        <v>-0.7730949980308166</v>
      </c>
      <c r="H559" s="10">
        <f>(data1!$A554-Logit!$B559)*data1!D554</f>
        <v>-0.12884916633846943</v>
      </c>
      <c r="I559" s="10">
        <f>(data1!$A554-Logit!$B559)*data1!E554</f>
        <v>-0.25769833267693887</v>
      </c>
      <c r="J559" s="10">
        <f>(data1!$A554-Logit!$B559)*data1!F554</f>
        <v>-1.9327374950770415</v>
      </c>
      <c r="K559" s="10">
        <f>(data1!$A554-Logit!$B559)*data1!G554</f>
        <v>-0.12884916633846943</v>
      </c>
      <c r="L559" s="10">
        <f>(data1!$A554-Logit!$B559)*data1!H554</f>
        <v>-0.12884916633846943</v>
      </c>
    </row>
    <row r="560" spans="1:12" x14ac:dyDescent="0.25">
      <c r="A560">
        <v>554</v>
      </c>
      <c r="B560">
        <f>1/(1+EXP(-($A$3+SUMPRODUCT($B$3:$H$3,data1!B555:H555))))</f>
        <v>0.19498945880779614</v>
      </c>
      <c r="C560">
        <f>(B560^data1!A555)*((1-B560)^(1-data1!A555))</f>
        <v>0.80501054119220383</v>
      </c>
      <c r="D560">
        <f t="shared" si="10"/>
        <v>-0.21689990700060743</v>
      </c>
      <c r="E560" s="10">
        <f>data1!$A555-Logit!$B560</f>
        <v>-0.19498945880779614</v>
      </c>
      <c r="F560" s="10">
        <f>(data1!$A555-Logit!$B560)*data1!B555</f>
        <v>-1.6827590518260538</v>
      </c>
      <c r="G560" s="10">
        <f>(data1!$A555-Logit!$B560)*data1!C555</f>
        <v>-2.3398735056935536</v>
      </c>
      <c r="H560" s="10">
        <f>(data1!$A555-Logit!$B560)*data1!D555</f>
        <v>0</v>
      </c>
      <c r="I560" s="10">
        <f>(data1!$A555-Logit!$B560)*data1!E555</f>
        <v>0</v>
      </c>
      <c r="J560" s="10">
        <f>(data1!$A555-Logit!$B560)*data1!F555</f>
        <v>-9.554483481582011</v>
      </c>
      <c r="K560" s="10">
        <f>(data1!$A555-Logit!$B560)*data1!G555</f>
        <v>0</v>
      </c>
      <c r="L560" s="10">
        <f>(data1!$A555-Logit!$B560)*data1!H555</f>
        <v>0</v>
      </c>
    </row>
    <row r="561" spans="1:12" x14ac:dyDescent="0.25">
      <c r="A561">
        <v>555</v>
      </c>
      <c r="B561">
        <f>1/(1+EXP(-($A$3+SUMPRODUCT($B$3:$H$3,data1!B556:H556))))</f>
        <v>0.42627829927629907</v>
      </c>
      <c r="C561">
        <f>(B561^data1!A556)*((1-B561)^(1-data1!A556))</f>
        <v>0.57372170072370099</v>
      </c>
      <c r="D561">
        <f t="shared" si="10"/>
        <v>-0.55561084218120282</v>
      </c>
      <c r="E561" s="10">
        <f>data1!$A556-Logit!$B561</f>
        <v>-0.42627829927629907</v>
      </c>
      <c r="F561" s="10">
        <f>(data1!$A556-Logit!$B561)*data1!B556</f>
        <v>-7.2808333191167547</v>
      </c>
      <c r="G561" s="10">
        <f>(data1!$A556-Logit!$B561)*data1!C556</f>
        <v>-5.115339591315589</v>
      </c>
      <c r="H561" s="10">
        <f>(data1!$A556-Logit!$B561)*data1!D556</f>
        <v>-3.4102263942103925</v>
      </c>
      <c r="I561" s="10">
        <f>(data1!$A556-Logit!$B561)*data1!E556</f>
        <v>-27.28181115368314</v>
      </c>
      <c r="J561" s="10">
        <f>(data1!$A556-Logit!$B561)*data1!F556</f>
        <v>-22.166471562367551</v>
      </c>
      <c r="K561" s="10">
        <f>(data1!$A556-Logit!$B561)*data1!G556</f>
        <v>0</v>
      </c>
      <c r="L561" s="10">
        <f>(data1!$A556-Logit!$B561)*data1!H556</f>
        <v>-0.85255659855259813</v>
      </c>
    </row>
    <row r="562" spans="1:12" x14ac:dyDescent="0.25">
      <c r="A562">
        <v>556</v>
      </c>
      <c r="B562">
        <f>1/(1+EXP(-($A$3+SUMPRODUCT($B$3:$H$3,data1!B557:H557))))</f>
        <v>0.3753157543506529</v>
      </c>
      <c r="C562">
        <f>(B562^data1!A557)*((1-B562)^(1-data1!A557))</f>
        <v>0.6246842456493471</v>
      </c>
      <c r="D562">
        <f t="shared" si="10"/>
        <v>-0.47050896386681523</v>
      </c>
      <c r="E562" s="10">
        <f>data1!$A557-Logit!$B562</f>
        <v>-0.3753157543506529</v>
      </c>
      <c r="F562" s="10">
        <f>(data1!$A557-Logit!$B562)*data1!B557</f>
        <v>-12.197762016396219</v>
      </c>
      <c r="G562" s="10">
        <f>(data1!$A557-Logit!$B562)*data1!C557</f>
        <v>-4.5037890522078348</v>
      </c>
      <c r="H562" s="10">
        <f>(data1!$A557-Logit!$B562)*data1!D557</f>
        <v>-2.2518945261039174</v>
      </c>
      <c r="I562" s="10">
        <f>(data1!$A557-Logit!$B562)*data1!E557</f>
        <v>-13.511367156623503</v>
      </c>
      <c r="J562" s="10">
        <f>(data1!$A557-Logit!$B562)*data1!F557</f>
        <v>-17.639840454480687</v>
      </c>
      <c r="K562" s="10">
        <f>(data1!$A557-Logit!$B562)*data1!G557</f>
        <v>0</v>
      </c>
      <c r="L562" s="10">
        <f>(data1!$A557-Logit!$B562)*data1!H557</f>
        <v>-0.75063150870130579</v>
      </c>
    </row>
    <row r="563" spans="1:12" x14ac:dyDescent="0.25">
      <c r="A563">
        <v>557</v>
      </c>
      <c r="B563">
        <f>1/(1+EXP(-($A$3+SUMPRODUCT($B$3:$H$3,data1!B558:H558))))</f>
        <v>0.69064628420708252</v>
      </c>
      <c r="C563">
        <f>(B563^data1!A558)*((1-B563)^(1-data1!A558))</f>
        <v>0.30935371579291748</v>
      </c>
      <c r="D563">
        <f t="shared" si="10"/>
        <v>-1.173269945462869</v>
      </c>
      <c r="E563" s="10">
        <f>data1!$A558-Logit!$B563</f>
        <v>-0.69064628420708252</v>
      </c>
      <c r="F563" s="10">
        <f>(data1!$A558-Logit!$B563)*data1!B558</f>
        <v>-11.05034054731332</v>
      </c>
      <c r="G563" s="10">
        <f>(data1!$A558-Logit!$B563)*data1!C558</f>
        <v>-8.2877554104849906</v>
      </c>
      <c r="H563" s="10">
        <f>(data1!$A558-Logit!$B563)*data1!D558</f>
        <v>-10.359694263106238</v>
      </c>
      <c r="I563" s="10">
        <f>(data1!$A558-Logit!$B563)*data1!E558</f>
        <v>-155.39541394659358</v>
      </c>
      <c r="J563" s="10">
        <f>(data1!$A558-Logit!$B563)*data1!F558</f>
        <v>-33.841667926147046</v>
      </c>
      <c r="K563" s="10">
        <f>(data1!$A558-Logit!$B563)*data1!G558</f>
        <v>0</v>
      </c>
      <c r="L563" s="10">
        <f>(data1!$A558-Logit!$B563)*data1!H558</f>
        <v>0</v>
      </c>
    </row>
    <row r="564" spans="1:12" x14ac:dyDescent="0.25">
      <c r="A564">
        <v>558</v>
      </c>
      <c r="B564">
        <f>1/(1+EXP(-($A$3+SUMPRODUCT($B$3:$H$3,data1!B559:H559))))</f>
        <v>0.80578803624152429</v>
      </c>
      <c r="C564">
        <f>(B564^data1!A559)*((1-B564)^(1-data1!A559))</f>
        <v>0.19421196375847571</v>
      </c>
      <c r="D564">
        <f t="shared" si="10"/>
        <v>-1.6388051196749893</v>
      </c>
      <c r="E564" s="10">
        <f>data1!$A559-Logit!$B564</f>
        <v>-0.80578803624152429</v>
      </c>
      <c r="F564" s="10">
        <f>(data1!$A559-Logit!$B564)*data1!B559</f>
        <v>-15.189104790536454</v>
      </c>
      <c r="G564" s="10">
        <f>(data1!$A559-Logit!$B564)*data1!C559</f>
        <v>-9.6694564348982919</v>
      </c>
      <c r="H564" s="10">
        <f>(data1!$A559-Logit!$B564)*data1!D559</f>
        <v>-12.086820543622864</v>
      </c>
      <c r="I564" s="10">
        <f>(data1!$A559-Logit!$B564)*data1!E559</f>
        <v>-181.30230815434297</v>
      </c>
      <c r="J564" s="10">
        <f>(data1!$A559-Logit!$B564)*data1!F559</f>
        <v>-35.454673594627067</v>
      </c>
      <c r="K564" s="10">
        <f>(data1!$A559-Logit!$B564)*data1!G559</f>
        <v>0</v>
      </c>
      <c r="L564" s="10">
        <f>(data1!$A559-Logit!$B564)*data1!H559</f>
        <v>-3.2231521449660971</v>
      </c>
    </row>
    <row r="565" spans="1:12" x14ac:dyDescent="0.25">
      <c r="A565">
        <v>559</v>
      </c>
      <c r="B565">
        <f>1/(1+EXP(-($A$3+SUMPRODUCT($B$3:$H$3,data1!B560:H560))))</f>
        <v>0.22327628924978946</v>
      </c>
      <c r="C565">
        <f>(B565^data1!A560)*((1-B565)^(1-data1!A560))</f>
        <v>0.77672371075021052</v>
      </c>
      <c r="D565">
        <f t="shared" si="10"/>
        <v>-0.25267057646975505</v>
      </c>
      <c r="E565" s="10">
        <f>data1!$A560-Logit!$B565</f>
        <v>-0.22327628924978946</v>
      </c>
      <c r="F565" s="10">
        <f>(data1!$A560-Logit!$B565)*data1!B560</f>
        <v>-3.9073350618713154</v>
      </c>
      <c r="G565" s="10">
        <f>(data1!$A560-Logit!$B565)*data1!C560</f>
        <v>-1.7862103139983156</v>
      </c>
      <c r="H565" s="10">
        <f>(data1!$A560-Logit!$B565)*data1!D560</f>
        <v>-2.0094866032481051</v>
      </c>
      <c r="I565" s="10">
        <f>(data1!$A560-Logit!$B565)*data1!E560</f>
        <v>-18.085379429232948</v>
      </c>
      <c r="J565" s="10">
        <f>(data1!$A560-Logit!$B565)*data1!F560</f>
        <v>-11.833643330238841</v>
      </c>
      <c r="K565" s="10">
        <f>(data1!$A560-Logit!$B565)*data1!G560</f>
        <v>0</v>
      </c>
      <c r="L565" s="10">
        <f>(data1!$A560-Logit!$B565)*data1!H560</f>
        <v>0</v>
      </c>
    </row>
    <row r="566" spans="1:12" x14ac:dyDescent="0.25">
      <c r="A566">
        <v>560</v>
      </c>
      <c r="B566">
        <f>1/(1+EXP(-($A$3+SUMPRODUCT($B$3:$H$3,data1!B561:H561))))</f>
        <v>0.50664999701125113</v>
      </c>
      <c r="C566">
        <f>(B566^data1!A561)*((1-B566)^(1-data1!A561))</f>
        <v>0.49335000298874887</v>
      </c>
      <c r="D566">
        <f t="shared" si="10"/>
        <v>-0.70653641162089131</v>
      </c>
      <c r="E566" s="10">
        <f>data1!$A561-Logit!$B566</f>
        <v>-0.50664999701125113</v>
      </c>
      <c r="F566" s="10">
        <f>(data1!$A561-Logit!$B566)*data1!B561</f>
        <v>-9.8249568425434539</v>
      </c>
      <c r="G566" s="10">
        <f>(data1!$A561-Logit!$B566)*data1!C561</f>
        <v>-6.0797999641350131</v>
      </c>
      <c r="H566" s="10">
        <f>(data1!$A561-Logit!$B566)*data1!D561</f>
        <v>-4.053199976090009</v>
      </c>
      <c r="I566" s="10">
        <f>(data1!$A561-Logit!$B566)*data1!E561</f>
        <v>-32.425599808720072</v>
      </c>
      <c r="J566" s="10">
        <f>(data1!$A561-Logit!$B566)*data1!F561</f>
        <v>-15.199499910337535</v>
      </c>
      <c r="K566" s="10">
        <f>(data1!$A561-Logit!$B566)*data1!G561</f>
        <v>-0.50664999701125113</v>
      </c>
      <c r="L566" s="10">
        <f>(data1!$A561-Logit!$B566)*data1!H561</f>
        <v>0</v>
      </c>
    </row>
    <row r="567" spans="1:12" x14ac:dyDescent="0.25">
      <c r="A567">
        <v>561</v>
      </c>
      <c r="B567">
        <f>1/(1+EXP(-($A$3+SUMPRODUCT($B$3:$H$3,data1!B562:H562))))</f>
        <v>0.69458918955985671</v>
      </c>
      <c r="C567">
        <f>(B567^data1!A562)*((1-B567)^(1-data1!A562))</f>
        <v>0.30541081044014329</v>
      </c>
      <c r="D567">
        <f t="shared" si="10"/>
        <v>-1.1860974891811815</v>
      </c>
      <c r="E567" s="10">
        <f>data1!$A562-Logit!$B567</f>
        <v>-0.69458918955985671</v>
      </c>
      <c r="F567" s="10">
        <f>(data1!$A562-Logit!$B567)*data1!B562</f>
        <v>-10.036813656657529</v>
      </c>
      <c r="G567" s="10">
        <f>(data1!$A562-Logit!$B567)*data1!C562</f>
        <v>-8.3350702747182801</v>
      </c>
      <c r="H567" s="10">
        <f>(data1!$A562-Logit!$B567)*data1!D562</f>
        <v>-12.50260541207742</v>
      </c>
      <c r="I567" s="10">
        <f>(data1!$A562-Logit!$B567)*data1!E562</f>
        <v>-225.04689741739358</v>
      </c>
      <c r="J567" s="10">
        <f>(data1!$A562-Logit!$B567)*data1!F562</f>
        <v>-37.507816236232266</v>
      </c>
      <c r="K567" s="10">
        <f>(data1!$A562-Logit!$B567)*data1!G562</f>
        <v>0</v>
      </c>
      <c r="L567" s="10">
        <f>(data1!$A562-Logit!$B567)*data1!H562</f>
        <v>-1.3891783791197134</v>
      </c>
    </row>
    <row r="568" spans="1:12" x14ac:dyDescent="0.25">
      <c r="A568">
        <v>562</v>
      </c>
      <c r="B568">
        <f>1/(1+EXP(-($A$3+SUMPRODUCT($B$3:$H$3,data1!B563:H563))))</f>
        <v>3.1589158271967975E-2</v>
      </c>
      <c r="C568">
        <f>(B568^data1!A563)*((1-B568)^(1-data1!A563))</f>
        <v>0.96841084172803205</v>
      </c>
      <c r="D568">
        <f t="shared" si="10"/>
        <v>-3.2098858474880483E-2</v>
      </c>
      <c r="E568" s="10">
        <f>data1!$A563-Logit!$B568</f>
        <v>-3.1589158271967975E-2</v>
      </c>
      <c r="F568" s="10">
        <f>(data1!$A563-Logit!$B568)*data1!B563</f>
        <v>-0.68864362622828845</v>
      </c>
      <c r="G568" s="10">
        <f>(data1!$A563-Logit!$B568)*data1!C563</f>
        <v>-0.22112410790377582</v>
      </c>
      <c r="H568" s="10">
        <f>(data1!$A563-Logit!$B568)*data1!D563</f>
        <v>-9.4767474815903918E-2</v>
      </c>
      <c r="I568" s="10">
        <f>(data1!$A563-Logit!$B568)*data1!E563</f>
        <v>-0.28430242444771175</v>
      </c>
      <c r="J568" s="10">
        <f>(data1!$A563-Logit!$B568)*data1!F563</f>
        <v>-1.4846904387824948</v>
      </c>
      <c r="K568" s="10">
        <f>(data1!$A563-Logit!$B568)*data1!G563</f>
        <v>-3.1589158271967975E-2</v>
      </c>
      <c r="L568" s="10">
        <f>(data1!$A563-Logit!$B568)*data1!H563</f>
        <v>-3.1589158271967975E-2</v>
      </c>
    </row>
    <row r="569" spans="1:12" x14ac:dyDescent="0.25">
      <c r="A569">
        <v>563</v>
      </c>
      <c r="B569">
        <f>1/(1+EXP(-($A$3+SUMPRODUCT($B$3:$H$3,data1!B564:H564))))</f>
        <v>0.59689222730425073</v>
      </c>
      <c r="C569">
        <f>(B569^data1!A564)*((1-B569)^(1-data1!A564))</f>
        <v>0.40310777269574927</v>
      </c>
      <c r="D569">
        <f t="shared" si="10"/>
        <v>-0.9085513267433819</v>
      </c>
      <c r="E569" s="10">
        <f>data1!$A564-Logit!$B569</f>
        <v>-0.59689222730425073</v>
      </c>
      <c r="F569" s="10">
        <f>(data1!$A564-Logit!$B569)*data1!B564</f>
        <v>-4.5960700363945755</v>
      </c>
      <c r="G569" s="10">
        <f>(data1!$A564-Logit!$B569)*data1!C564</f>
        <v>-8.9533834095637612</v>
      </c>
      <c r="H569" s="10">
        <f>(data1!$A564-Logit!$B569)*data1!D564</f>
        <v>-5.9689222730425069</v>
      </c>
      <c r="I569" s="10">
        <f>(data1!$A564-Logit!$B569)*data1!E564</f>
        <v>-59.689222730425072</v>
      </c>
      <c r="J569" s="10">
        <f>(data1!$A564-Logit!$B569)*data1!F564</f>
        <v>-33.425964729038043</v>
      </c>
      <c r="K569" s="10">
        <f>(data1!$A564-Logit!$B569)*data1!G564</f>
        <v>0</v>
      </c>
      <c r="L569" s="10">
        <f>(data1!$A564-Logit!$B569)*data1!H564</f>
        <v>0</v>
      </c>
    </row>
    <row r="570" spans="1:12" x14ac:dyDescent="0.25">
      <c r="A570">
        <v>564</v>
      </c>
      <c r="B570">
        <f>1/(1+EXP(-($A$3+SUMPRODUCT($B$3:$H$3,data1!B565:H565))))</f>
        <v>0.3250417193904801</v>
      </c>
      <c r="C570">
        <f>(B570^data1!A565)*((1-B570)^(1-data1!A565))</f>
        <v>0.6749582806095199</v>
      </c>
      <c r="D570">
        <f t="shared" si="10"/>
        <v>-0.39310439652412288</v>
      </c>
      <c r="E570" s="10">
        <f>data1!$A565-Logit!$B570</f>
        <v>-0.3250417193904801</v>
      </c>
      <c r="F570" s="10">
        <f>(data1!$A565-Logit!$B570)*data1!B565</f>
        <v>-10.336326428630134</v>
      </c>
      <c r="G570" s="10">
        <f>(data1!$A565-Logit!$B570)*data1!C565</f>
        <v>-3.9005006326857612</v>
      </c>
      <c r="H570" s="10">
        <f>(data1!$A565-Logit!$B570)*data1!D565</f>
        <v>-1.9502503163428806</v>
      </c>
      <c r="I570" s="10">
        <f>(data1!$A565-Logit!$B570)*data1!E565</f>
        <v>-11.701501898057284</v>
      </c>
      <c r="J570" s="10">
        <f>(data1!$A565-Logit!$B570)*data1!F565</f>
        <v>-15.927044250133525</v>
      </c>
      <c r="K570" s="10">
        <f>(data1!$A565-Logit!$B570)*data1!G565</f>
        <v>0</v>
      </c>
      <c r="L570" s="10">
        <f>(data1!$A565-Logit!$B570)*data1!H565</f>
        <v>-0.3250417193904801</v>
      </c>
    </row>
    <row r="571" spans="1:12" x14ac:dyDescent="0.25">
      <c r="A571">
        <v>565</v>
      </c>
      <c r="B571">
        <f>1/(1+EXP(-($A$3+SUMPRODUCT($B$3:$H$3,data1!B566:H566))))</f>
        <v>0.50367515108699867</v>
      </c>
      <c r="C571">
        <f>(B571^data1!A566)*((1-B571)^(1-data1!A566))</f>
        <v>0.49632484891300133</v>
      </c>
      <c r="D571">
        <f t="shared" si="10"/>
        <v>-0.70052462931046211</v>
      </c>
      <c r="E571" s="10">
        <f>data1!$A566-Logit!$B571</f>
        <v>-0.50367515108699867</v>
      </c>
      <c r="F571" s="10">
        <f>(data1!$A566-Logit!$B571)*data1!B566</f>
        <v>-8.6924254654114463</v>
      </c>
      <c r="G571" s="10">
        <f>(data1!$A566-Logit!$B571)*data1!C566</f>
        <v>-3.0220509065219918</v>
      </c>
      <c r="H571" s="10">
        <f>(data1!$A566-Logit!$B571)*data1!D566</f>
        <v>-10.073503021739974</v>
      </c>
      <c r="I571" s="10">
        <f>(data1!$A566-Logit!$B571)*data1!E566</f>
        <v>-201.47006043479948</v>
      </c>
      <c r="J571" s="10">
        <f>(data1!$A566-Logit!$B571)*data1!F566</f>
        <v>-24.176407252175935</v>
      </c>
      <c r="K571" s="10">
        <f>(data1!$A566-Logit!$B571)*data1!G566</f>
        <v>0</v>
      </c>
      <c r="L571" s="10">
        <f>(data1!$A566-Logit!$B571)*data1!H566</f>
        <v>0</v>
      </c>
    </row>
    <row r="572" spans="1:12" x14ac:dyDescent="0.25">
      <c r="A572">
        <v>566</v>
      </c>
      <c r="B572">
        <f>1/(1+EXP(-($A$3+SUMPRODUCT($B$3:$H$3,data1!B567:H567))))</f>
        <v>0.49637270090747082</v>
      </c>
      <c r="C572">
        <f>(B572^data1!A567)*((1-B572)^(1-data1!A567))</f>
        <v>0.50362729909252923</v>
      </c>
      <c r="D572">
        <f t="shared" si="10"/>
        <v>-0.68591877039287641</v>
      </c>
      <c r="E572" s="10">
        <f>data1!$A567-Logit!$B572</f>
        <v>-0.49637270090747082</v>
      </c>
      <c r="F572" s="10">
        <f>(data1!$A567-Logit!$B572)*data1!B567</f>
        <v>-6.6508979027737212</v>
      </c>
      <c r="G572" s="10">
        <f>(data1!$A567-Logit!$B572)*data1!C567</f>
        <v>-5.9564724108896501</v>
      </c>
      <c r="H572" s="10">
        <f>(data1!$A567-Logit!$B572)*data1!D567</f>
        <v>-3.9709816072597666</v>
      </c>
      <c r="I572" s="10">
        <f>(data1!$A567-Logit!$B572)*data1!E567</f>
        <v>-31.767852858078133</v>
      </c>
      <c r="J572" s="10">
        <f>(data1!$A567-Logit!$B572)*data1!F567</f>
        <v>-24.322262344466072</v>
      </c>
      <c r="K572" s="10">
        <f>(data1!$A567-Logit!$B572)*data1!G567</f>
        <v>0</v>
      </c>
      <c r="L572" s="10">
        <f>(data1!$A567-Logit!$B572)*data1!H567</f>
        <v>-0.49637270090747082</v>
      </c>
    </row>
    <row r="573" spans="1:12" x14ac:dyDescent="0.25">
      <c r="A573">
        <v>567</v>
      </c>
      <c r="B573">
        <f>1/(1+EXP(-($A$3+SUMPRODUCT($B$3:$H$3,data1!B568:H568))))</f>
        <v>0.1760068298909219</v>
      </c>
      <c r="C573">
        <f>(B573^data1!A568)*((1-B573)^(1-data1!A568))</f>
        <v>0.82399317010907813</v>
      </c>
      <c r="D573">
        <f t="shared" si="10"/>
        <v>-0.19359303780959192</v>
      </c>
      <c r="E573" s="10">
        <f>data1!$A568-Logit!$B573</f>
        <v>-0.1760068298909219</v>
      </c>
      <c r="F573" s="10">
        <f>(data1!$A568-Logit!$B573)*data1!B568</f>
        <v>-2.8289577687798286</v>
      </c>
      <c r="G573" s="10">
        <f>(data1!$A568-Logit!$B573)*data1!C568</f>
        <v>-2.1120819586910629</v>
      </c>
      <c r="H573" s="10">
        <f>(data1!$A568-Logit!$B573)*data1!D568</f>
        <v>-0.52802048967276571</v>
      </c>
      <c r="I573" s="10">
        <f>(data1!$A568-Logit!$B573)*data1!E568</f>
        <v>-1.584061469018297</v>
      </c>
      <c r="J573" s="10">
        <f>(data1!$A568-Logit!$B573)*data1!F568</f>
        <v>-9.8563824738916264</v>
      </c>
      <c r="K573" s="10">
        <f>(data1!$A568-Logit!$B573)*data1!G568</f>
        <v>0</v>
      </c>
      <c r="L573" s="10">
        <f>(data1!$A568-Logit!$B573)*data1!H568</f>
        <v>-0.1760068298909219</v>
      </c>
    </row>
    <row r="574" spans="1:12" x14ac:dyDescent="0.25">
      <c r="A574">
        <v>568</v>
      </c>
      <c r="B574">
        <f>1/(1+EXP(-($A$3+SUMPRODUCT($B$3:$H$3,data1!B569:H569))))</f>
        <v>0.33334467940145329</v>
      </c>
      <c r="C574">
        <f>(B574^data1!A569)*((1-B574)^(1-data1!A569))</f>
        <v>0.66665532059854671</v>
      </c>
      <c r="D574">
        <f t="shared" si="10"/>
        <v>-0.40548212735517086</v>
      </c>
      <c r="E574" s="10">
        <f>data1!$A569-Logit!$B574</f>
        <v>-0.33334467940145329</v>
      </c>
      <c r="F574" s="10">
        <f>(data1!$A569-Logit!$B574)*data1!B569</f>
        <v>-7.7535973191743341</v>
      </c>
      <c r="G574" s="10">
        <f>(data1!$A569-Logit!$B574)*data1!C569</f>
        <v>-4.0001361528174399</v>
      </c>
      <c r="H574" s="10">
        <f>(data1!$A569-Logit!$B574)*data1!D569</f>
        <v>-1.3333787176058132</v>
      </c>
      <c r="I574" s="10">
        <f>(data1!$A569-Logit!$B574)*data1!E569</f>
        <v>-5.3335148704232527</v>
      </c>
      <c r="J574" s="10">
        <f>(data1!$A569-Logit!$B574)*data1!F569</f>
        <v>-15.333855252466851</v>
      </c>
      <c r="K574" s="10">
        <f>(data1!$A569-Logit!$B574)*data1!G569</f>
        <v>0</v>
      </c>
      <c r="L574" s="10">
        <f>(data1!$A569-Logit!$B574)*data1!H569</f>
        <v>0</v>
      </c>
    </row>
    <row r="575" spans="1:12" x14ac:dyDescent="0.25">
      <c r="A575">
        <v>569</v>
      </c>
      <c r="B575">
        <f>1/(1+EXP(-($A$3+SUMPRODUCT($B$3:$H$3,data1!B570:H570))))</f>
        <v>0.64238006371225953</v>
      </c>
      <c r="C575">
        <f>(B575^data1!A570)*((1-B575)^(1-data1!A570))</f>
        <v>0.35761993628774047</v>
      </c>
      <c r="D575">
        <f t="shared" si="10"/>
        <v>-1.0282844869914058</v>
      </c>
      <c r="E575" s="10">
        <f>data1!$A570-Logit!$B575</f>
        <v>-0.64238006371225953</v>
      </c>
      <c r="F575" s="10">
        <f>(data1!$A570-Logit!$B575)*data1!B570</f>
        <v>-23.960775886370218</v>
      </c>
      <c r="G575" s="10">
        <f>(data1!$A570-Logit!$B575)*data1!C570</f>
        <v>-7.7085607645471139</v>
      </c>
      <c r="H575" s="10">
        <f>(data1!$A570-Logit!$B575)*data1!D570</f>
        <v>-8.3509408282593736</v>
      </c>
      <c r="I575" s="10">
        <f>(data1!$A570-Logit!$B575)*data1!E570</f>
        <v>-108.56223076737186</v>
      </c>
      <c r="J575" s="10">
        <f>(data1!$A570-Logit!$B575)*data1!F570</f>
        <v>-28.90710286705168</v>
      </c>
      <c r="K575" s="10">
        <f>(data1!$A570-Logit!$B575)*data1!G570</f>
        <v>0</v>
      </c>
      <c r="L575" s="10">
        <f>(data1!$A570-Logit!$B575)*data1!H570</f>
        <v>-1.2847601274245191</v>
      </c>
    </row>
    <row r="576" spans="1:12" x14ac:dyDescent="0.25">
      <c r="A576">
        <v>570</v>
      </c>
      <c r="B576">
        <f>1/(1+EXP(-($A$3+SUMPRODUCT($B$3:$H$3,data1!B571:H571))))</f>
        <v>0.71528162569885712</v>
      </c>
      <c r="C576">
        <f>(B576^data1!A571)*((1-B576)^(1-data1!A571))</f>
        <v>0.28471837430114288</v>
      </c>
      <c r="D576">
        <f t="shared" si="10"/>
        <v>-1.2562547476126611</v>
      </c>
      <c r="E576" s="10">
        <f>data1!$A571-Logit!$B576</f>
        <v>-0.71528162569885712</v>
      </c>
      <c r="F576" s="10">
        <f>(data1!$A571-Logit!$B576)*data1!B571</f>
        <v>-7.8680978826874286</v>
      </c>
      <c r="G576" s="10">
        <f>(data1!$A571-Logit!$B576)*data1!C571</f>
        <v>-8.5833795083862849</v>
      </c>
      <c r="H576" s="10">
        <f>(data1!$A571-Logit!$B576)*data1!D571</f>
        <v>-2.8611265027954285</v>
      </c>
      <c r="I576" s="10">
        <f>(data1!$A571-Logit!$B576)*data1!E571</f>
        <v>-11.444506011181714</v>
      </c>
      <c r="J576" s="10">
        <f>(data1!$A571-Logit!$B576)*data1!F571</f>
        <v>-22.889012022363428</v>
      </c>
      <c r="K576" s="10">
        <f>(data1!$A571-Logit!$B576)*data1!G571</f>
        <v>0</v>
      </c>
      <c r="L576" s="10">
        <f>(data1!$A571-Logit!$B576)*data1!H571</f>
        <v>-1.4305632513977142</v>
      </c>
    </row>
    <row r="577" spans="1:12" x14ac:dyDescent="0.25">
      <c r="A577">
        <v>571</v>
      </c>
      <c r="B577">
        <f>1/(1+EXP(-($A$3+SUMPRODUCT($B$3:$H$3,data1!B572:H572))))</f>
        <v>0.55486642176177037</v>
      </c>
      <c r="C577">
        <f>(B577^data1!A572)*((1-B577)^(1-data1!A572))</f>
        <v>0.44513357823822963</v>
      </c>
      <c r="D577">
        <f t="shared" si="10"/>
        <v>-0.80938086604339698</v>
      </c>
      <c r="E577" s="10">
        <f>data1!$A572-Logit!$B577</f>
        <v>-0.55486642176177037</v>
      </c>
      <c r="F577" s="10">
        <f>(data1!$A572-Logit!$B577)*data1!B572</f>
        <v>-7.2548783587027561</v>
      </c>
      <c r="G577" s="10">
        <f>(data1!$A572-Logit!$B577)*data1!C572</f>
        <v>-6.658397061141244</v>
      </c>
      <c r="H577" s="10">
        <f>(data1!$A572-Logit!$B577)*data1!D572</f>
        <v>-9.4327291699500968</v>
      </c>
      <c r="I577" s="10">
        <f>(data1!$A572-Logit!$B577)*data1!E572</f>
        <v>-160.35639588915163</v>
      </c>
      <c r="J577" s="10">
        <f>(data1!$A572-Logit!$B577)*data1!F572</f>
        <v>-23.859256135756127</v>
      </c>
      <c r="K577" s="10">
        <f>(data1!$A572-Logit!$B577)*data1!G572</f>
        <v>-0.55486642176177037</v>
      </c>
      <c r="L577" s="10">
        <f>(data1!$A572-Logit!$B577)*data1!H572</f>
        <v>-0.55486642176177037</v>
      </c>
    </row>
    <row r="578" spans="1:12" x14ac:dyDescent="0.25">
      <c r="A578">
        <v>572</v>
      </c>
      <c r="B578">
        <f>1/(1+EXP(-($A$3+SUMPRODUCT($B$3:$H$3,data1!B573:H573))))</f>
        <v>0.30661727186139548</v>
      </c>
      <c r="C578">
        <f>(B578^data1!A573)*((1-B578)^(1-data1!A573))</f>
        <v>0.69338272813860446</v>
      </c>
      <c r="D578">
        <f t="shared" si="10"/>
        <v>-0.36617315498490743</v>
      </c>
      <c r="E578" s="10">
        <f>data1!$A573-Logit!$B578</f>
        <v>-0.30661727186139548</v>
      </c>
      <c r="F578" s="10">
        <f>(data1!$A573-Logit!$B578)*data1!B573</f>
        <v>-4.2006565660185036</v>
      </c>
      <c r="G578" s="10">
        <f>(data1!$A573-Logit!$B578)*data1!C573</f>
        <v>-3.6794072623367455</v>
      </c>
      <c r="H578" s="10">
        <f>(data1!$A573-Logit!$B578)*data1!D573</f>
        <v>-1.2264690874455819</v>
      </c>
      <c r="I578" s="10">
        <f>(data1!$A573-Logit!$B578)*data1!E573</f>
        <v>-4.9058763497823277</v>
      </c>
      <c r="J578" s="10">
        <f>(data1!$A573-Logit!$B578)*data1!F573</f>
        <v>-10.424987243287447</v>
      </c>
      <c r="K578" s="10">
        <f>(data1!$A573-Logit!$B578)*data1!G573</f>
        <v>-0.30661727186139548</v>
      </c>
      <c r="L578" s="10">
        <f>(data1!$A573-Logit!$B578)*data1!H573</f>
        <v>-0.30661727186139548</v>
      </c>
    </row>
    <row r="579" spans="1:12" x14ac:dyDescent="0.25">
      <c r="A579">
        <v>573</v>
      </c>
      <c r="B579">
        <f>1/(1+EXP(-($A$3+SUMPRODUCT($B$3:$H$3,data1!B574:H574))))</f>
        <v>0.18539512909622752</v>
      </c>
      <c r="C579">
        <f>(B579^data1!A574)*((1-B579)^(1-data1!A574))</f>
        <v>0.81460487090377254</v>
      </c>
      <c r="D579">
        <f t="shared" si="10"/>
        <v>-0.20505210428193016</v>
      </c>
      <c r="E579" s="10">
        <f>data1!$A574-Logit!$B579</f>
        <v>-0.18539512909622752</v>
      </c>
      <c r="F579" s="10">
        <f>(data1!$A574-Logit!$B579)*data1!B574</f>
        <v>-4.6534178110379356</v>
      </c>
      <c r="G579" s="10">
        <f>(data1!$A574-Logit!$B579)*data1!C574</f>
        <v>-2.2247415491547304</v>
      </c>
      <c r="H579" s="10">
        <f>(data1!$A574-Logit!$B579)*data1!D574</f>
        <v>0</v>
      </c>
      <c r="I579" s="10">
        <f>(data1!$A574-Logit!$B579)*data1!E574</f>
        <v>0</v>
      </c>
      <c r="J579" s="10">
        <f>(data1!$A574-Logit!$B579)*data1!F574</f>
        <v>-5.5618538728868252</v>
      </c>
      <c r="K579" s="10">
        <f>(data1!$A574-Logit!$B579)*data1!G574</f>
        <v>-0.18539512909622752</v>
      </c>
      <c r="L579" s="10">
        <f>(data1!$A574-Logit!$B579)*data1!H574</f>
        <v>-0.18539512909622752</v>
      </c>
    </row>
    <row r="580" spans="1:12" x14ac:dyDescent="0.25">
      <c r="A580">
        <v>574</v>
      </c>
      <c r="B580">
        <f>1/(1+EXP(-($A$3+SUMPRODUCT($B$3:$H$3,data1!B575:H575))))</f>
        <v>0.48376516892710258</v>
      </c>
      <c r="C580">
        <f>(B580^data1!A575)*((1-B580)^(1-data1!A575))</f>
        <v>0.51623483107289747</v>
      </c>
      <c r="D580">
        <f t="shared" si="10"/>
        <v>-0.66119351804822235</v>
      </c>
      <c r="E580" s="10">
        <f>data1!$A575-Logit!$B580</f>
        <v>-0.48376516892710258</v>
      </c>
      <c r="F580" s="10">
        <f>(data1!$A575-Logit!$B580)*data1!B575</f>
        <v>-8.9980323265858626</v>
      </c>
      <c r="G580" s="10">
        <f>(data1!$A575-Logit!$B580)*data1!C575</f>
        <v>-8.2240078717607439</v>
      </c>
      <c r="H580" s="10">
        <f>(data1!$A575-Logit!$B580)*data1!D575</f>
        <v>-7.2564775339065388</v>
      </c>
      <c r="I580" s="10">
        <f>(data1!$A575-Logit!$B580)*data1!E575</f>
        <v>-108.84716300859809</v>
      </c>
      <c r="J580" s="10">
        <f>(data1!$A575-Logit!$B580)*data1!F575</f>
        <v>-18.383076419229898</v>
      </c>
      <c r="K580" s="10">
        <f>(data1!$A575-Logit!$B580)*data1!G575</f>
        <v>-0.96753033785420517</v>
      </c>
      <c r="L580" s="10">
        <f>(data1!$A575-Logit!$B580)*data1!H575</f>
        <v>0</v>
      </c>
    </row>
    <row r="581" spans="1:12" x14ac:dyDescent="0.25">
      <c r="A581">
        <v>575</v>
      </c>
      <c r="B581">
        <f>1/(1+EXP(-($A$3+SUMPRODUCT($B$3:$H$3,data1!B576:H576))))</f>
        <v>0.71910766784526381</v>
      </c>
      <c r="C581">
        <f>(B581^data1!A576)*((1-B581)^(1-data1!A576))</f>
        <v>0.28089233215473619</v>
      </c>
      <c r="D581">
        <f t="shared" si="10"/>
        <v>-1.2697838426644699</v>
      </c>
      <c r="E581" s="10">
        <f>data1!$A576-Logit!$B581</f>
        <v>-0.71910766784526381</v>
      </c>
      <c r="F581" s="10">
        <f>(data1!$A576-Logit!$B581)*data1!B576</f>
        <v>-20.854122367512652</v>
      </c>
      <c r="G581" s="10">
        <f>(data1!$A576-Logit!$B581)*data1!C576</f>
        <v>-11.505722685524221</v>
      </c>
      <c r="H581" s="10">
        <f>(data1!$A576-Logit!$B581)*data1!D576</f>
        <v>-7.9101843462979016</v>
      </c>
      <c r="I581" s="10">
        <f>(data1!$A576-Logit!$B581)*data1!E576</f>
        <v>-87.012027809276915</v>
      </c>
      <c r="J581" s="10">
        <f>(data1!$A576-Logit!$B581)*data1!F576</f>
        <v>-23.730553038893706</v>
      </c>
      <c r="K581" s="10">
        <f>(data1!$A576-Logit!$B581)*data1!G576</f>
        <v>-0.71910766784526381</v>
      </c>
      <c r="L581" s="10">
        <f>(data1!$A576-Logit!$B581)*data1!H576</f>
        <v>-0.71910766784526381</v>
      </c>
    </row>
    <row r="582" spans="1:12" x14ac:dyDescent="0.25">
      <c r="A582">
        <v>576</v>
      </c>
      <c r="B582">
        <f>1/(1+EXP(-($A$3+SUMPRODUCT($B$3:$H$3,data1!B577:H577))))</f>
        <v>0.7609849660781296</v>
      </c>
      <c r="C582">
        <f>(B582^data1!A577)*((1-B582)^(1-data1!A577))</f>
        <v>0.2390150339218704</v>
      </c>
      <c r="D582">
        <f t="shared" si="10"/>
        <v>-1.4312288255901764</v>
      </c>
      <c r="E582" s="10">
        <f>data1!$A577-Logit!$B582</f>
        <v>-0.7609849660781296</v>
      </c>
      <c r="F582" s="10">
        <f>(data1!$A577-Logit!$B582)*data1!B577</f>
        <v>-14.639067420870326</v>
      </c>
      <c r="G582" s="10">
        <f>(data1!$A577-Logit!$B582)*data1!C577</f>
        <v>-9.1318195929375552</v>
      </c>
      <c r="H582" s="10">
        <f>(data1!$A577-Logit!$B582)*data1!D577</f>
        <v>-17.50265421979698</v>
      </c>
      <c r="I582" s="10">
        <f>(data1!$A577-Logit!$B582)*data1!E577</f>
        <v>-402.56104705533056</v>
      </c>
      <c r="J582" s="10">
        <f>(data1!$A577-Logit!$B582)*data1!F577</f>
        <v>-39.571218236062741</v>
      </c>
      <c r="K582" s="10">
        <f>(data1!$A577-Logit!$B582)*data1!G577</f>
        <v>0</v>
      </c>
      <c r="L582" s="10">
        <f>(data1!$A577-Logit!$B582)*data1!H577</f>
        <v>0</v>
      </c>
    </row>
    <row r="583" spans="1:12" x14ac:dyDescent="0.25">
      <c r="A583">
        <v>577</v>
      </c>
      <c r="B583">
        <f>1/(1+EXP(-($A$3+SUMPRODUCT($B$3:$H$3,data1!B578:H578))))</f>
        <v>0.27538364519704883</v>
      </c>
      <c r="C583">
        <f>(B583^data1!A578)*((1-B583)^(1-data1!A578))</f>
        <v>0.72461635480295117</v>
      </c>
      <c r="D583">
        <f t="shared" ref="D583:D646" si="11">LN(C583)</f>
        <v>-0.32211292997412261</v>
      </c>
      <c r="E583" s="10">
        <f>data1!$A578-Logit!$B583</f>
        <v>-0.27538364519704883</v>
      </c>
      <c r="F583" s="10">
        <f>(data1!$A578-Logit!$B583)*data1!B578</f>
        <v>-5.4677421493267682</v>
      </c>
      <c r="G583" s="10">
        <f>(data1!$A578-Logit!$B583)*data1!C578</f>
        <v>-3.0292200971675372</v>
      </c>
      <c r="H583" s="10">
        <f>(data1!$A578-Logit!$B583)*data1!D578</f>
        <v>-0.27538364519704883</v>
      </c>
      <c r="I583" s="10">
        <f>(data1!$A578-Logit!$B583)*data1!E578</f>
        <v>-0.27538364519704883</v>
      </c>
      <c r="J583" s="10">
        <f>(data1!$A578-Logit!$B583)*data1!F578</f>
        <v>-11.841496743473099</v>
      </c>
      <c r="K583" s="10">
        <f>(data1!$A578-Logit!$B583)*data1!G578</f>
        <v>0</v>
      </c>
      <c r="L583" s="10">
        <f>(data1!$A578-Logit!$B583)*data1!H578</f>
        <v>-0.8261509355911465</v>
      </c>
    </row>
    <row r="584" spans="1:12" x14ac:dyDescent="0.25">
      <c r="A584">
        <v>578</v>
      </c>
      <c r="B584">
        <f>1/(1+EXP(-($A$3+SUMPRODUCT($B$3:$H$3,data1!B579:H579))))</f>
        <v>0.38704315356102553</v>
      </c>
      <c r="C584">
        <f>(B584^data1!A579)*((1-B584)^(1-data1!A579))</f>
        <v>0.61295684643897452</v>
      </c>
      <c r="D584">
        <f t="shared" si="11"/>
        <v>-0.48946074285023955</v>
      </c>
      <c r="E584" s="10">
        <f>data1!$A579-Logit!$B584</f>
        <v>-0.38704315356102553</v>
      </c>
      <c r="F584" s="10">
        <f>(data1!$A579-Logit!$B584)*data1!B579</f>
        <v>-3.6575577273290696</v>
      </c>
      <c r="G584" s="10">
        <f>(data1!$A579-Logit!$B584)*data1!C579</f>
        <v>-4.6445178427323066</v>
      </c>
      <c r="H584" s="10">
        <f>(data1!$A579-Logit!$B584)*data1!D579</f>
        <v>-1.9352157678051276</v>
      </c>
      <c r="I584" s="10">
        <f>(data1!$A579-Logit!$B584)*data1!E579</f>
        <v>-9.6760788390256387</v>
      </c>
      <c r="J584" s="10">
        <f>(data1!$A579-Logit!$B584)*data1!F579</f>
        <v>-12.772424067513843</v>
      </c>
      <c r="K584" s="10">
        <f>(data1!$A579-Logit!$B584)*data1!G579</f>
        <v>-0.38704315356102553</v>
      </c>
      <c r="L584" s="10">
        <f>(data1!$A579-Logit!$B584)*data1!H579</f>
        <v>-0.38704315356102553</v>
      </c>
    </row>
    <row r="585" spans="1:12" x14ac:dyDescent="0.25">
      <c r="A585">
        <v>579</v>
      </c>
      <c r="B585">
        <f>1/(1+EXP(-($A$3+SUMPRODUCT($B$3:$H$3,data1!B580:H580))))</f>
        <v>0.14659501444960016</v>
      </c>
      <c r="C585">
        <f>(B585^data1!A580)*((1-B585)^(1-data1!A580))</f>
        <v>0.85340498555039979</v>
      </c>
      <c r="D585">
        <f t="shared" si="11"/>
        <v>-0.15852106625983214</v>
      </c>
      <c r="E585" s="10">
        <f>data1!$A580-Logit!$B585</f>
        <v>-0.14659501444960016</v>
      </c>
      <c r="F585" s="10">
        <f>(data1!$A580-Logit!$B585)*data1!B580</f>
        <v>-4.3978504334880046</v>
      </c>
      <c r="G585" s="10">
        <f>(data1!$A580-Logit!$B585)*data1!C580</f>
        <v>-1.4659501444960017</v>
      </c>
      <c r="H585" s="10">
        <f>(data1!$A580-Logit!$B585)*data1!D580</f>
        <v>-0.14659501444960016</v>
      </c>
      <c r="I585" s="10">
        <f>(data1!$A580-Logit!$B585)*data1!E580</f>
        <v>-0.14659501444960016</v>
      </c>
      <c r="J585" s="10">
        <f>(data1!$A580-Logit!$B585)*data1!F580</f>
        <v>-6.596775650232007</v>
      </c>
      <c r="K585" s="10">
        <f>(data1!$A580-Logit!$B585)*data1!G580</f>
        <v>0</v>
      </c>
      <c r="L585" s="10">
        <f>(data1!$A580-Logit!$B585)*data1!H580</f>
        <v>0</v>
      </c>
    </row>
    <row r="586" spans="1:12" x14ac:dyDescent="0.25">
      <c r="A586">
        <v>580</v>
      </c>
      <c r="B586">
        <f>1/(1+EXP(-($A$3+SUMPRODUCT($B$3:$H$3,data1!B581:H581))))</f>
        <v>6.1341134845814396E-2</v>
      </c>
      <c r="C586">
        <f>(B586^data1!A581)*((1-B586)^(1-data1!A581))</f>
        <v>0.93865886515418562</v>
      </c>
      <c r="D586">
        <f t="shared" si="11"/>
        <v>-6.3303161677251363E-2</v>
      </c>
      <c r="E586" s="10">
        <f>data1!$A581-Logit!$B586</f>
        <v>-6.1341134845814396E-2</v>
      </c>
      <c r="F586" s="10">
        <f>(data1!$A581-Logit!$B586)*data1!B581</f>
        <v>-0.92011702268721596</v>
      </c>
      <c r="G586" s="10">
        <f>(data1!$A581-Logit!$B586)*data1!C581</f>
        <v>-0.61341134845814393</v>
      </c>
      <c r="H586" s="10">
        <f>(data1!$A581-Logit!$B586)*data1!D581</f>
        <v>-0.30670567422907197</v>
      </c>
      <c r="I586" s="10">
        <f>(data1!$A581-Logit!$B586)*data1!E581</f>
        <v>-1.53352837114536</v>
      </c>
      <c r="J586" s="10">
        <f>(data1!$A581-Logit!$B586)*data1!F581</f>
        <v>-2.2082808544493182</v>
      </c>
      <c r="K586" s="10">
        <f>(data1!$A581-Logit!$B586)*data1!G581</f>
        <v>-0.12268226969162879</v>
      </c>
      <c r="L586" s="10">
        <f>(data1!$A581-Logit!$B586)*data1!H581</f>
        <v>-6.1341134845814396E-2</v>
      </c>
    </row>
    <row r="587" spans="1:12" x14ac:dyDescent="0.25">
      <c r="A587">
        <v>581</v>
      </c>
      <c r="B587">
        <f>1/(1+EXP(-($A$3+SUMPRODUCT($B$3:$H$3,data1!B582:H582))))</f>
        <v>0.22537990151136503</v>
      </c>
      <c r="C587">
        <f>(B587^data1!A582)*((1-B587)^(1-data1!A582))</f>
        <v>0.774620098488635</v>
      </c>
      <c r="D587">
        <f t="shared" si="11"/>
        <v>-0.25538256531241665</v>
      </c>
      <c r="E587" s="10">
        <f>data1!$A582-Logit!$B587</f>
        <v>-0.22537990151136503</v>
      </c>
      <c r="F587" s="10">
        <f>(data1!$A582-Logit!$B587)*data1!B582</f>
        <v>-5.5671089953785806</v>
      </c>
      <c r="G587" s="10">
        <f>(data1!$A582-Logit!$B587)*data1!C582</f>
        <v>-2.7045588181363804</v>
      </c>
      <c r="H587" s="10">
        <f>(data1!$A582-Logit!$B587)*data1!D582</f>
        <v>-0.67613970453409511</v>
      </c>
      <c r="I587" s="10">
        <f>(data1!$A582-Logit!$B587)*data1!E582</f>
        <v>-2.0284191136022853</v>
      </c>
      <c r="J587" s="10">
        <f>(data1!$A582-Logit!$B587)*data1!F582</f>
        <v>-7.6629166513864106</v>
      </c>
      <c r="K587" s="10">
        <f>(data1!$A582-Logit!$B587)*data1!G582</f>
        <v>-0.22537990151136503</v>
      </c>
      <c r="L587" s="10">
        <f>(data1!$A582-Logit!$B587)*data1!H582</f>
        <v>-0.22537990151136503</v>
      </c>
    </row>
    <row r="588" spans="1:12" x14ac:dyDescent="0.25">
      <c r="A588">
        <v>582</v>
      </c>
      <c r="B588">
        <f>1/(1+EXP(-($A$3+SUMPRODUCT($B$3:$H$3,data1!B583:H583))))</f>
        <v>0.65362176841902309</v>
      </c>
      <c r="C588">
        <f>(B588^data1!A583)*((1-B588)^(1-data1!A583))</f>
        <v>0.34637823158097691</v>
      </c>
      <c r="D588">
        <f t="shared" si="11"/>
        <v>-1.0602239461247913</v>
      </c>
      <c r="E588" s="10">
        <f>data1!$A583-Logit!$B588</f>
        <v>-0.65362176841902309</v>
      </c>
      <c r="F588" s="10">
        <f>(data1!$A583-Logit!$B588)*data1!B583</f>
        <v>-10.392585868525567</v>
      </c>
      <c r="G588" s="10">
        <f>(data1!$A583-Logit!$B588)*data1!C583</f>
        <v>-9.1507047578663236</v>
      </c>
      <c r="H588" s="10">
        <f>(data1!$A583-Logit!$B588)*data1!D583</f>
        <v>-1.9608653052570693</v>
      </c>
      <c r="I588" s="10">
        <f>(data1!$A583-Logit!$B588)*data1!E583</f>
        <v>-5.8825959157712076</v>
      </c>
      <c r="J588" s="10">
        <f>(data1!$A583-Logit!$B588)*data1!F583</f>
        <v>-24.184005431503856</v>
      </c>
      <c r="K588" s="10">
        <f>(data1!$A583-Logit!$B588)*data1!G583</f>
        <v>0</v>
      </c>
      <c r="L588" s="10">
        <f>(data1!$A583-Logit!$B588)*data1!H583</f>
        <v>-1.3072435368380462</v>
      </c>
    </row>
    <row r="589" spans="1:12" x14ac:dyDescent="0.25">
      <c r="A589">
        <v>583</v>
      </c>
      <c r="B589">
        <f>1/(1+EXP(-($A$3+SUMPRODUCT($B$3:$H$3,data1!B584:H584))))</f>
        <v>0.74543203300494409</v>
      </c>
      <c r="C589">
        <f>(B589^data1!A584)*((1-B589)^(1-data1!A584))</f>
        <v>0.25456796699505591</v>
      </c>
      <c r="D589">
        <f t="shared" si="11"/>
        <v>-1.3681874177616637</v>
      </c>
      <c r="E589" s="10">
        <f>data1!$A584-Logit!$B589</f>
        <v>-0.74543203300494409</v>
      </c>
      <c r="F589" s="10">
        <f>(data1!$A584-Logit!$B589)*data1!B584</f>
        <v>-12.105816045384467</v>
      </c>
      <c r="G589" s="10">
        <f>(data1!$A584-Logit!$B589)*data1!C584</f>
        <v>-7.4543203300494412</v>
      </c>
      <c r="H589" s="10">
        <f>(data1!$A584-Logit!$B589)*data1!D584</f>
        <v>-14.163208627093939</v>
      </c>
      <c r="I589" s="10">
        <f>(data1!$A584-Logit!$B589)*data1!E584</f>
        <v>-269.10096391478481</v>
      </c>
      <c r="J589" s="10">
        <f>(data1!$A584-Logit!$B589)*data1!F584</f>
        <v>-34.289873518227431</v>
      </c>
      <c r="K589" s="10">
        <f>(data1!$A584-Logit!$B589)*data1!G584</f>
        <v>0</v>
      </c>
      <c r="L589" s="10">
        <f>(data1!$A584-Logit!$B589)*data1!H584</f>
        <v>-0.74543203300494409</v>
      </c>
    </row>
    <row r="590" spans="1:12" x14ac:dyDescent="0.25">
      <c r="A590">
        <v>584</v>
      </c>
      <c r="B590">
        <f>1/(1+EXP(-($A$3+SUMPRODUCT($B$3:$H$3,data1!B585:H585))))</f>
        <v>0.79375680612433908</v>
      </c>
      <c r="C590">
        <f>(B590^data1!A585)*((1-B590)^(1-data1!A585))</f>
        <v>0.20624319387566092</v>
      </c>
      <c r="D590">
        <f t="shared" si="11"/>
        <v>-1.5786992537025735</v>
      </c>
      <c r="E590" s="10">
        <f>data1!$A585-Logit!$B590</f>
        <v>-0.79375680612433908</v>
      </c>
      <c r="F590" s="10">
        <f>(data1!$A585-Logit!$B590)*data1!B585</f>
        <v>-16.748268912017725</v>
      </c>
      <c r="G590" s="10">
        <f>(data1!$A585-Logit!$B590)*data1!C585</f>
        <v>-9.5250816734920694</v>
      </c>
      <c r="H590" s="10">
        <f>(data1!$A585-Logit!$B590)*data1!D585</f>
        <v>-15.875136122486781</v>
      </c>
      <c r="I590" s="10">
        <f>(data1!$A585-Logit!$B590)*data1!E585</f>
        <v>-317.50272244973564</v>
      </c>
      <c r="J590" s="10">
        <f>(data1!$A585-Logit!$B590)*data1!F585</f>
        <v>-37.306569887843935</v>
      </c>
      <c r="K590" s="10">
        <f>(data1!$A585-Logit!$B590)*data1!G585</f>
        <v>0</v>
      </c>
      <c r="L590" s="10">
        <f>(data1!$A585-Logit!$B590)*data1!H585</f>
        <v>0</v>
      </c>
    </row>
    <row r="591" spans="1:12" x14ac:dyDescent="0.25">
      <c r="A591">
        <v>585</v>
      </c>
      <c r="B591">
        <f>1/(1+EXP(-($A$3+SUMPRODUCT($B$3:$H$3,data1!B586:H586))))</f>
        <v>0.24386104285039623</v>
      </c>
      <c r="C591">
        <f>(B591^data1!A586)*((1-B591)^(1-data1!A586))</f>
        <v>0.75613895714960377</v>
      </c>
      <c r="D591">
        <f t="shared" si="11"/>
        <v>-0.27953011393936777</v>
      </c>
      <c r="E591" s="10">
        <f>data1!$A586-Logit!$B591</f>
        <v>-0.24386104285039623</v>
      </c>
      <c r="F591" s="10">
        <f>(data1!$A586-Logit!$B591)*data1!B586</f>
        <v>-5.6088039855591134</v>
      </c>
      <c r="G591" s="10">
        <f>(data1!$A586-Logit!$B591)*data1!C586</f>
        <v>-3.9017766856063396</v>
      </c>
      <c r="H591" s="10">
        <f>(data1!$A586-Logit!$B591)*data1!D586</f>
        <v>-1.2193052142519811</v>
      </c>
      <c r="I591" s="10">
        <f>(data1!$A586-Logit!$B591)*data1!E586</f>
        <v>-6.0965260712599054</v>
      </c>
      <c r="J591" s="10">
        <f>(data1!$A586-Logit!$B591)*data1!F586</f>
        <v>-7.5596923283622832</v>
      </c>
      <c r="K591" s="10">
        <f>(data1!$A586-Logit!$B591)*data1!G586</f>
        <v>-0.48772208570079245</v>
      </c>
      <c r="L591" s="10">
        <f>(data1!$A586-Logit!$B591)*data1!H586</f>
        <v>-0.24386104285039623</v>
      </c>
    </row>
    <row r="592" spans="1:12" x14ac:dyDescent="0.25">
      <c r="A592">
        <v>586</v>
      </c>
      <c r="B592">
        <f>1/(1+EXP(-($A$3+SUMPRODUCT($B$3:$H$3,data1!B587:H587))))</f>
        <v>2.6048291914396362E-2</v>
      </c>
      <c r="C592">
        <f>(B592^data1!A587)*((1-B592)^(1-data1!A587))</f>
        <v>0.97395170808560361</v>
      </c>
      <c r="D592">
        <f t="shared" si="11"/>
        <v>-2.6393557589722255E-2</v>
      </c>
      <c r="E592" s="10">
        <f>data1!$A587-Logit!$B592</f>
        <v>-2.6048291914396362E-2</v>
      </c>
      <c r="F592" s="10">
        <f>(data1!$A587-Logit!$B592)*data1!B587</f>
        <v>-0.16514617471192683</v>
      </c>
      <c r="G592" s="10">
        <f>(data1!$A587-Logit!$B592)*data1!C587</f>
        <v>-0.1302414595719818</v>
      </c>
      <c r="H592" s="10">
        <f>(data1!$A587-Logit!$B592)*data1!D587</f>
        <v>0</v>
      </c>
      <c r="I592" s="10">
        <f>(data1!$A587-Logit!$B592)*data1!E587</f>
        <v>0</v>
      </c>
      <c r="J592" s="10">
        <f>(data1!$A587-Logit!$B592)*data1!F587</f>
        <v>-1.4847526391205925</v>
      </c>
      <c r="K592" s="10">
        <f>(data1!$A587-Logit!$B592)*data1!G587</f>
        <v>0</v>
      </c>
      <c r="L592" s="10">
        <f>(data1!$A587-Logit!$B592)*data1!H587</f>
        <v>0</v>
      </c>
    </row>
    <row r="593" spans="1:12" x14ac:dyDescent="0.25">
      <c r="A593">
        <v>587</v>
      </c>
      <c r="B593">
        <f>1/(1+EXP(-($A$3+SUMPRODUCT($B$3:$H$3,data1!B588:H588))))</f>
        <v>0.22148071906202729</v>
      </c>
      <c r="C593">
        <f>(B593^data1!A588)*((1-B593)^(1-data1!A588))</f>
        <v>0.77851928093797274</v>
      </c>
      <c r="D593">
        <f t="shared" si="11"/>
        <v>-0.25036152123510613</v>
      </c>
      <c r="E593" s="10">
        <f>data1!$A588-Logit!$B593</f>
        <v>-0.22148071906202729</v>
      </c>
      <c r="F593" s="10">
        <f>(data1!$A588-Logit!$B593)*data1!B588</f>
        <v>-9.3575603803706535</v>
      </c>
      <c r="G593" s="10">
        <f>(data1!$A588-Logit!$B593)*data1!C588</f>
        <v>-2.6577686287443276</v>
      </c>
      <c r="H593" s="10">
        <f>(data1!$A588-Logit!$B593)*data1!D588</f>
        <v>-0.66444215718608191</v>
      </c>
      <c r="I593" s="10">
        <f>(data1!$A588-Logit!$B593)*data1!E588</f>
        <v>-1.9933264715582457</v>
      </c>
      <c r="J593" s="10">
        <f>(data1!$A588-Logit!$B593)*data1!F588</f>
        <v>-6.6444215718608186</v>
      </c>
      <c r="K593" s="10">
        <f>(data1!$A588-Logit!$B593)*data1!G588</f>
        <v>-0.22148071906202729</v>
      </c>
      <c r="L593" s="10">
        <f>(data1!$A588-Logit!$B593)*data1!H588</f>
        <v>-0.22148071906202729</v>
      </c>
    </row>
    <row r="594" spans="1:12" x14ac:dyDescent="0.25">
      <c r="A594">
        <v>588</v>
      </c>
      <c r="B594">
        <f>1/(1+EXP(-($A$3+SUMPRODUCT($B$3:$H$3,data1!B589:H589))))</f>
        <v>0.67136769753516812</v>
      </c>
      <c r="C594">
        <f>(B594^data1!A589)*((1-B594)^(1-data1!A589))</f>
        <v>0.32863230246483188</v>
      </c>
      <c r="D594">
        <f t="shared" si="11"/>
        <v>-1.112815774909047</v>
      </c>
      <c r="E594" s="10">
        <f>data1!$A589-Logit!$B594</f>
        <v>-0.67136769753516812</v>
      </c>
      <c r="F594" s="10">
        <f>(data1!$A589-Logit!$B594)*data1!B589</f>
        <v>-9.8650771114898728</v>
      </c>
      <c r="G594" s="10">
        <f>(data1!$A589-Logit!$B594)*data1!C589</f>
        <v>-8.0564123704220165</v>
      </c>
      <c r="H594" s="10">
        <f>(data1!$A589-Logit!$B594)*data1!D589</f>
        <v>-2.0141030926055041</v>
      </c>
      <c r="I594" s="10">
        <f>(data1!$A589-Logit!$B594)*data1!E589</f>
        <v>-6.0423092778165133</v>
      </c>
      <c r="J594" s="10">
        <f>(data1!$A589-Logit!$B594)*data1!F589</f>
        <v>-20.141030926055045</v>
      </c>
      <c r="K594" s="10">
        <f>(data1!$A589-Logit!$B594)*data1!G589</f>
        <v>0</v>
      </c>
      <c r="L594" s="10">
        <f>(data1!$A589-Logit!$B594)*data1!H589</f>
        <v>0</v>
      </c>
    </row>
    <row r="595" spans="1:12" x14ac:dyDescent="0.25">
      <c r="A595">
        <v>589</v>
      </c>
      <c r="B595">
        <f>1/(1+EXP(-($A$3+SUMPRODUCT($B$3:$H$3,data1!B590:H590))))</f>
        <v>0.55382498211665565</v>
      </c>
      <c r="C595">
        <f>(B595^data1!A590)*((1-B595)^(1-data1!A590))</f>
        <v>0.44617501788334435</v>
      </c>
      <c r="D595">
        <f t="shared" si="11"/>
        <v>-0.80704398715860115</v>
      </c>
      <c r="E595" s="10">
        <f>data1!$A590-Logit!$B595</f>
        <v>-0.55382498211665565</v>
      </c>
      <c r="F595" s="10">
        <f>(data1!$A590-Logit!$B595)*data1!B590</f>
        <v>-11.861269540584013</v>
      </c>
      <c r="G595" s="10">
        <f>(data1!$A590-Logit!$B595)*data1!C590</f>
        <v>-6.6458997853998678</v>
      </c>
      <c r="H595" s="10">
        <f>(data1!$A590-Logit!$B595)*data1!D590</f>
        <v>-3.8767748748165896</v>
      </c>
      <c r="I595" s="10">
        <f>(data1!$A590-Logit!$B595)*data1!E590</f>
        <v>-27.137424123716126</v>
      </c>
      <c r="J595" s="10">
        <f>(data1!$A590-Logit!$B595)*data1!F590</f>
        <v>-24.36829921313285</v>
      </c>
      <c r="K595" s="10">
        <f>(data1!$A590-Logit!$B595)*data1!G590</f>
        <v>0</v>
      </c>
      <c r="L595" s="10">
        <f>(data1!$A590-Logit!$B595)*data1!H590</f>
        <v>-1.661474946349967</v>
      </c>
    </row>
    <row r="596" spans="1:12" x14ac:dyDescent="0.25">
      <c r="A596">
        <v>590</v>
      </c>
      <c r="B596">
        <f>1/(1+EXP(-($A$3+SUMPRODUCT($B$3:$H$3,data1!B591:H591))))</f>
        <v>0.37536255249626704</v>
      </c>
      <c r="C596">
        <f>(B596^data1!A591)*((1-B596)^(1-data1!A591))</f>
        <v>0.62463744750373296</v>
      </c>
      <c r="D596">
        <f t="shared" si="11"/>
        <v>-0.47058388155357678</v>
      </c>
      <c r="E596" s="10">
        <f>data1!$A591-Logit!$B596</f>
        <v>-0.37536255249626704</v>
      </c>
      <c r="F596" s="10">
        <f>(data1!$A591-Logit!$B596)*data1!B591</f>
        <v>-7.5823238468035123</v>
      </c>
      <c r="G596" s="10">
        <f>(data1!$A591-Logit!$B596)*data1!C591</f>
        <v>-4.8797131824514715</v>
      </c>
      <c r="H596" s="10">
        <f>(data1!$A591-Logit!$B596)*data1!D591</f>
        <v>-2.6275378674738694</v>
      </c>
      <c r="I596" s="10">
        <f>(data1!$A591-Logit!$B596)*data1!E591</f>
        <v>-18.392765072317086</v>
      </c>
      <c r="J596" s="10">
        <f>(data1!$A591-Logit!$B596)*data1!F591</f>
        <v>-19.894215282302152</v>
      </c>
      <c r="K596" s="10">
        <f>(data1!$A591-Logit!$B596)*data1!G591</f>
        <v>0</v>
      </c>
      <c r="L596" s="10">
        <f>(data1!$A591-Logit!$B596)*data1!H591</f>
        <v>0</v>
      </c>
    </row>
    <row r="597" spans="1:12" x14ac:dyDescent="0.25">
      <c r="A597">
        <v>591</v>
      </c>
      <c r="B597">
        <f>1/(1+EXP(-($A$3+SUMPRODUCT($B$3:$H$3,data1!B592:H592))))</f>
        <v>8.7084175014719462E-2</v>
      </c>
      <c r="C597">
        <f>(B597^data1!A592)*((1-B597)^(1-data1!A592))</f>
        <v>0.91291582498528057</v>
      </c>
      <c r="D597">
        <f t="shared" si="11"/>
        <v>-9.1111598710564914E-2</v>
      </c>
      <c r="E597" s="10">
        <f>data1!$A592-Logit!$B597</f>
        <v>-8.7084175014719462E-2</v>
      </c>
      <c r="F597" s="10">
        <f>(data1!$A592-Logit!$B597)*data1!B592</f>
        <v>-1.0528476892159497</v>
      </c>
      <c r="G597" s="10">
        <f>(data1!$A592-Logit!$B597)*data1!C592</f>
        <v>-0.69667340011775569</v>
      </c>
      <c r="H597" s="10">
        <f>(data1!$A592-Logit!$B597)*data1!D592</f>
        <v>-8.7084175014719462E-2</v>
      </c>
      <c r="I597" s="10">
        <f>(data1!$A592-Logit!$B597)*data1!E592</f>
        <v>-8.7084175014719462E-2</v>
      </c>
      <c r="J597" s="10">
        <f>(data1!$A592-Logit!$B597)*data1!F592</f>
        <v>-4.4412929257506928</v>
      </c>
      <c r="K597" s="10">
        <f>(data1!$A592-Logit!$B597)*data1!G592</f>
        <v>0</v>
      </c>
      <c r="L597" s="10">
        <f>(data1!$A592-Logit!$B597)*data1!H592</f>
        <v>0</v>
      </c>
    </row>
    <row r="598" spans="1:12" x14ac:dyDescent="0.25">
      <c r="A598">
        <v>592</v>
      </c>
      <c r="B598">
        <f>1/(1+EXP(-($A$3+SUMPRODUCT($B$3:$H$3,data1!B593:H593))))</f>
        <v>0.49956796021789068</v>
      </c>
      <c r="C598">
        <f>(B598^data1!A593)*((1-B598)^(1-data1!A593))</f>
        <v>0.50043203978210937</v>
      </c>
      <c r="D598">
        <f t="shared" si="11"/>
        <v>-0.69228347409756219</v>
      </c>
      <c r="E598" s="10">
        <f>data1!$A593-Logit!$B598</f>
        <v>-0.49956796021789068</v>
      </c>
      <c r="F598" s="10">
        <f>(data1!$A593-Logit!$B598)*data1!B593</f>
        <v>-12.369302809336988</v>
      </c>
      <c r="G598" s="10">
        <f>(data1!$A593-Logit!$B598)*data1!C593</f>
        <v>-5.9948155226146884</v>
      </c>
      <c r="H598" s="10">
        <f>(data1!$A593-Logit!$B598)*data1!D593</f>
        <v>-6.4943834828325793</v>
      </c>
      <c r="I598" s="10">
        <f>(data1!$A593-Logit!$B598)*data1!E593</f>
        <v>-84.42698527682353</v>
      </c>
      <c r="J598" s="10">
        <f>(data1!$A593-Logit!$B598)*data1!F593</f>
        <v>-19.483150448497735</v>
      </c>
      <c r="K598" s="10">
        <f>(data1!$A593-Logit!$B598)*data1!G593</f>
        <v>-0.49956796021789068</v>
      </c>
      <c r="L598" s="10">
        <f>(data1!$A593-Logit!$B598)*data1!H593</f>
        <v>-1.4987038806536721</v>
      </c>
    </row>
    <row r="599" spans="1:12" x14ac:dyDescent="0.25">
      <c r="A599">
        <v>593</v>
      </c>
      <c r="B599">
        <f>1/(1+EXP(-($A$3+SUMPRODUCT($B$3:$H$3,data1!B594:H594))))</f>
        <v>5.3485265751940632E-2</v>
      </c>
      <c r="C599">
        <f>(B599^data1!A594)*((1-B599)^(1-data1!A594))</f>
        <v>0.94651473424805932</v>
      </c>
      <c r="D599">
        <f t="shared" si="11"/>
        <v>-5.496874136669945E-2</v>
      </c>
      <c r="E599" s="10">
        <f>data1!$A594-Logit!$B599</f>
        <v>-5.3485265751940632E-2</v>
      </c>
      <c r="F599" s="10">
        <f>(data1!$A594-Logit!$B599)*data1!B594</f>
        <v>-1.2301611122946345</v>
      </c>
      <c r="G599" s="10">
        <f>(data1!$A594-Logit!$B599)*data1!C594</f>
        <v>-0.42788212601552505</v>
      </c>
      <c r="H599" s="10">
        <f>(data1!$A594-Logit!$B599)*data1!D594</f>
        <v>0</v>
      </c>
      <c r="I599" s="10">
        <f>(data1!$A594-Logit!$B599)*data1!E594</f>
        <v>0</v>
      </c>
      <c r="J599" s="10">
        <f>(data1!$A594-Logit!$B599)*data1!F594</f>
        <v>-2.7812338191009127</v>
      </c>
      <c r="K599" s="10">
        <f>(data1!$A594-Logit!$B599)*data1!G594</f>
        <v>0</v>
      </c>
      <c r="L599" s="10">
        <f>(data1!$A594-Logit!$B599)*data1!H594</f>
        <v>0</v>
      </c>
    </row>
    <row r="600" spans="1:12" x14ac:dyDescent="0.25">
      <c r="A600">
        <v>594</v>
      </c>
      <c r="B600">
        <f>1/(1+EXP(-($A$3+SUMPRODUCT($B$3:$H$3,data1!B595:H595))))</f>
        <v>0.11637603187091064</v>
      </c>
      <c r="C600">
        <f>(B600^data1!A595)*((1-B600)^(1-data1!A595))</f>
        <v>0.88362396812908939</v>
      </c>
      <c r="D600">
        <f t="shared" si="11"/>
        <v>-0.12372368226186414</v>
      </c>
      <c r="E600" s="10">
        <f>data1!$A595-Logit!$B600</f>
        <v>-0.11637603187091064</v>
      </c>
      <c r="F600" s="10">
        <f>(data1!$A595-Logit!$B600)*data1!B595</f>
        <v>-2.2536218305438287</v>
      </c>
      <c r="G600" s="10">
        <f>(data1!$A595-Logit!$B600)*data1!C595</f>
        <v>-0.93100825496728512</v>
      </c>
      <c r="H600" s="10">
        <f>(data1!$A595-Logit!$B600)*data1!D595</f>
        <v>0</v>
      </c>
      <c r="I600" s="10">
        <f>(data1!$A595-Logit!$B600)*data1!E595</f>
        <v>0</v>
      </c>
      <c r="J600" s="10">
        <f>(data1!$A595-Logit!$B600)*data1!F595</f>
        <v>-5.3532974660618891</v>
      </c>
      <c r="K600" s="10">
        <f>(data1!$A595-Logit!$B600)*data1!G595</f>
        <v>0</v>
      </c>
      <c r="L600" s="10">
        <f>(data1!$A595-Logit!$B600)*data1!H595</f>
        <v>-0.46550412748364256</v>
      </c>
    </row>
    <row r="601" spans="1:12" x14ac:dyDescent="0.25">
      <c r="A601">
        <v>595</v>
      </c>
      <c r="B601">
        <f>1/(1+EXP(-($A$3+SUMPRODUCT($B$3:$H$3,data1!B596:H596))))</f>
        <v>0.75780005539339412</v>
      </c>
      <c r="C601">
        <f>(B601^data1!A596)*((1-B601)^(1-data1!A596))</f>
        <v>0.24219994460660588</v>
      </c>
      <c r="D601">
        <f t="shared" si="11"/>
        <v>-1.4179916765724783</v>
      </c>
      <c r="E601" s="10">
        <f>data1!$A596-Logit!$B601</f>
        <v>-0.75780005539339412</v>
      </c>
      <c r="F601" s="10">
        <f>(data1!$A596-Logit!$B601)*data1!B596</f>
        <v>-4.2057904519722245</v>
      </c>
      <c r="G601" s="10">
        <f>(data1!$A596-Logit!$B601)*data1!C596</f>
        <v>-9.0936006647207286</v>
      </c>
      <c r="H601" s="10">
        <f>(data1!$A596-Logit!$B601)*data1!D596</f>
        <v>-9.0936006647207286</v>
      </c>
      <c r="I601" s="10">
        <f>(data1!$A596-Logit!$B601)*data1!E596</f>
        <v>-109.12320797664876</v>
      </c>
      <c r="J601" s="10">
        <f>(data1!$A596-Logit!$B601)*data1!F596</f>
        <v>-35.616602603489525</v>
      </c>
      <c r="K601" s="10">
        <f>(data1!$A596-Logit!$B601)*data1!G596</f>
        <v>0</v>
      </c>
      <c r="L601" s="10">
        <f>(data1!$A596-Logit!$B601)*data1!H596</f>
        <v>-3.7890002769669708</v>
      </c>
    </row>
    <row r="602" spans="1:12" x14ac:dyDescent="0.25">
      <c r="A602">
        <v>596</v>
      </c>
      <c r="B602">
        <f>1/(1+EXP(-($A$3+SUMPRODUCT($B$3:$H$3,data1!B597:H597))))</f>
        <v>2.3789656275082886E-2</v>
      </c>
      <c r="C602">
        <f>(B602^data1!A597)*((1-B602)^(1-data1!A597))</f>
        <v>0.97621034372491711</v>
      </c>
      <c r="D602">
        <f t="shared" si="11"/>
        <v>-2.407719967771018E-2</v>
      </c>
      <c r="E602" s="10">
        <f>data1!$A597-Logit!$B602</f>
        <v>-2.3789656275082886E-2</v>
      </c>
      <c r="F602" s="10">
        <f>(data1!$A597-Logit!$B602)*data1!B597</f>
        <v>-1.6185293517955881</v>
      </c>
      <c r="G602" s="10">
        <f>(data1!$A597-Logit!$B602)*data1!C597</f>
        <v>-0.19031725020066309</v>
      </c>
      <c r="H602" s="10">
        <f>(data1!$A597-Logit!$B602)*data1!D597</f>
        <v>0</v>
      </c>
      <c r="I602" s="10">
        <f>(data1!$A597-Logit!$B602)*data1!E597</f>
        <v>0</v>
      </c>
      <c r="J602" s="10">
        <f>(data1!$A597-Logit!$B602)*data1!F597</f>
        <v>-1.23706212630431</v>
      </c>
      <c r="K602" s="10">
        <f>(data1!$A597-Logit!$B602)*data1!G597</f>
        <v>0</v>
      </c>
      <c r="L602" s="10">
        <f>(data1!$A597-Logit!$B602)*data1!H597</f>
        <v>-4.7579312550165773E-2</v>
      </c>
    </row>
    <row r="603" spans="1:12" x14ac:dyDescent="0.25">
      <c r="A603">
        <v>597</v>
      </c>
      <c r="B603">
        <f>1/(1+EXP(-($A$3+SUMPRODUCT($B$3:$H$3,data1!B598:H598))))</f>
        <v>0.39262389356162442</v>
      </c>
      <c r="C603">
        <f>(B603^data1!A598)*((1-B603)^(1-data1!A598))</f>
        <v>0.60737610643837558</v>
      </c>
      <c r="D603">
        <f t="shared" si="11"/>
        <v>-0.49860706458516191</v>
      </c>
      <c r="E603" s="10">
        <f>data1!$A598-Logit!$B603</f>
        <v>-0.39262389356162442</v>
      </c>
      <c r="F603" s="10">
        <f>(data1!$A598-Logit!$B603)*data1!B598</f>
        <v>-11.503879781807358</v>
      </c>
      <c r="G603" s="10">
        <f>(data1!$A598-Logit!$B603)*data1!C598</f>
        <v>-4.711486722739493</v>
      </c>
      <c r="H603" s="10">
        <f>(data1!$A598-Logit!$B603)*data1!D598</f>
        <v>-1.9631194678081221</v>
      </c>
      <c r="I603" s="10">
        <f>(data1!$A598-Logit!$B603)*data1!E598</f>
        <v>-9.815597339040611</v>
      </c>
      <c r="J603" s="10">
        <f>(data1!$A598-Logit!$B603)*data1!F598</f>
        <v>-17.668075210273098</v>
      </c>
      <c r="K603" s="10">
        <f>(data1!$A598-Logit!$B603)*data1!G598</f>
        <v>0</v>
      </c>
      <c r="L603" s="10">
        <f>(data1!$A598-Logit!$B603)*data1!H598</f>
        <v>-0.78524778712324883</v>
      </c>
    </row>
    <row r="604" spans="1:12" x14ac:dyDescent="0.25">
      <c r="A604">
        <v>598</v>
      </c>
      <c r="B604">
        <f>1/(1+EXP(-($A$3+SUMPRODUCT($B$3:$H$3,data1!B599:H599))))</f>
        <v>0.51476968216217445</v>
      </c>
      <c r="C604">
        <f>(B604^data1!A599)*((1-B604)^(1-data1!A599))</f>
        <v>0.48523031783782555</v>
      </c>
      <c r="D604">
        <f t="shared" si="11"/>
        <v>-0.72313161862564601</v>
      </c>
      <c r="E604" s="10">
        <f>data1!$A599-Logit!$B604</f>
        <v>-0.51476968216217445</v>
      </c>
      <c r="F604" s="10">
        <f>(data1!$A599-Logit!$B604)*data1!B599</f>
        <v>-9.5232391200002269</v>
      </c>
      <c r="G604" s="10">
        <f>(data1!$A599-Logit!$B604)*data1!C599</f>
        <v>-5.6624665037839188</v>
      </c>
      <c r="H604" s="10">
        <f>(data1!$A599-Logit!$B604)*data1!D599</f>
        <v>-23.16463569729785</v>
      </c>
      <c r="I604" s="10">
        <f>(data1!$A599-Logit!$B604)*data1!E599</f>
        <v>-1042.4086063784032</v>
      </c>
      <c r="J604" s="10">
        <f>(data1!$A599-Logit!$B604)*data1!F599</f>
        <v>-30.886180929730468</v>
      </c>
      <c r="K604" s="10">
        <f>(data1!$A599-Logit!$B604)*data1!G599</f>
        <v>0</v>
      </c>
      <c r="L604" s="10">
        <f>(data1!$A599-Logit!$B604)*data1!H599</f>
        <v>0</v>
      </c>
    </row>
    <row r="605" spans="1:12" x14ac:dyDescent="0.25">
      <c r="A605">
        <v>599</v>
      </c>
      <c r="B605">
        <f>1/(1+EXP(-($A$3+SUMPRODUCT($B$3:$H$3,data1!B600:H600))))</f>
        <v>0.74519709761050124</v>
      </c>
      <c r="C605">
        <f>(B605^data1!A600)*((1-B605)^(1-data1!A600))</f>
        <v>0.25480290238949876</v>
      </c>
      <c r="D605">
        <f t="shared" si="11"/>
        <v>-1.3672649644953982</v>
      </c>
      <c r="E605" s="10">
        <f>data1!$A600-Logit!$B605</f>
        <v>-0.74519709761050124</v>
      </c>
      <c r="F605" s="10">
        <f>(data1!$A600-Logit!$B605)*data1!B600</f>
        <v>-16.828041404039013</v>
      </c>
      <c r="G605" s="10">
        <f>(data1!$A600-Logit!$B605)*data1!C600</f>
        <v>-9.6875622689365155</v>
      </c>
      <c r="H605" s="10">
        <f>(data1!$A600-Logit!$B605)*data1!D600</f>
        <v>-7.4519709761050121</v>
      </c>
      <c r="I605" s="10">
        <f>(data1!$A600-Logit!$B605)*data1!E600</f>
        <v>-74.519709761050123</v>
      </c>
      <c r="J605" s="10">
        <f>(data1!$A600-Logit!$B605)*data1!F600</f>
        <v>-30.553081002030552</v>
      </c>
      <c r="K605" s="10">
        <f>(data1!$A600-Logit!$B605)*data1!G600</f>
        <v>0</v>
      </c>
      <c r="L605" s="10">
        <f>(data1!$A600-Logit!$B605)*data1!H600</f>
        <v>-1.4903941952210025</v>
      </c>
    </row>
    <row r="606" spans="1:12" x14ac:dyDescent="0.25">
      <c r="A606">
        <v>600</v>
      </c>
      <c r="B606">
        <f>1/(1+EXP(-($A$3+SUMPRODUCT($B$3:$H$3,data1!B601:H601))))</f>
        <v>0.24646094324704448</v>
      </c>
      <c r="C606">
        <f>(B606^data1!A601)*((1-B606)^(1-data1!A601))</f>
        <v>0.75353905675295552</v>
      </c>
      <c r="D606">
        <f t="shared" si="11"/>
        <v>-0.28297442847927512</v>
      </c>
      <c r="E606" s="10">
        <f>data1!$A601-Logit!$B606</f>
        <v>-0.24646094324704448</v>
      </c>
      <c r="F606" s="10">
        <f>(data1!$A601-Logit!$B606)*data1!B601</f>
        <v>-5.298910279811456</v>
      </c>
      <c r="G606" s="10">
        <f>(data1!$A601-Logit!$B606)*data1!C601</f>
        <v>-1.9716875459763559</v>
      </c>
      <c r="H606" s="10">
        <f>(data1!$A601-Logit!$B606)*data1!D601</f>
        <v>-0.49292188649408897</v>
      </c>
      <c r="I606" s="10">
        <f>(data1!$A601-Logit!$B606)*data1!E601</f>
        <v>-0.98584377298817794</v>
      </c>
      <c r="J606" s="10">
        <f>(data1!$A601-Logit!$B606)*data1!F601</f>
        <v>-9.6119767866347345</v>
      </c>
      <c r="K606" s="10">
        <f>(data1!$A601-Logit!$B606)*data1!G601</f>
        <v>0</v>
      </c>
      <c r="L606" s="10">
        <f>(data1!$A601-Logit!$B606)*data1!H601</f>
        <v>-0.73938282974113345</v>
      </c>
    </row>
    <row r="607" spans="1:12" x14ac:dyDescent="0.25">
      <c r="A607">
        <v>601</v>
      </c>
      <c r="B607">
        <f>1/(1+EXP(-($A$3+SUMPRODUCT($B$3:$H$3,data1!B602:H602))))</f>
        <v>0.23441866748686954</v>
      </c>
      <c r="C607">
        <f>(B607^data1!A602)*((1-B607)^(1-data1!A602))</f>
        <v>0.76558133251313043</v>
      </c>
      <c r="D607">
        <f t="shared" si="11"/>
        <v>-0.26711982196049844</v>
      </c>
      <c r="E607" s="10">
        <f>data1!$A602-Logit!$B607</f>
        <v>-0.23441866748686954</v>
      </c>
      <c r="F607" s="10">
        <f>(data1!$A602-Logit!$B607)*data1!B602</f>
        <v>-6.5801319248175236</v>
      </c>
      <c r="G607" s="10">
        <f>(data1!$A602-Logit!$B607)*data1!C602</f>
        <v>-2.8130240098424344</v>
      </c>
      <c r="H607" s="10">
        <f>(data1!$A602-Logit!$B607)*data1!D602</f>
        <v>-0.7032560024606086</v>
      </c>
      <c r="I607" s="10">
        <f>(data1!$A602-Logit!$B607)*data1!E602</f>
        <v>-2.1097680073818257</v>
      </c>
      <c r="J607" s="10">
        <f>(data1!$A602-Logit!$B607)*data1!F602</f>
        <v>-11.486514706856607</v>
      </c>
      <c r="K607" s="10">
        <f>(data1!$A602-Logit!$B607)*data1!G602</f>
        <v>0</v>
      </c>
      <c r="L607" s="10">
        <f>(data1!$A602-Logit!$B607)*data1!H602</f>
        <v>-0.23441866748686954</v>
      </c>
    </row>
    <row r="608" spans="1:12" x14ac:dyDescent="0.25">
      <c r="A608">
        <v>602</v>
      </c>
      <c r="B608">
        <f>1/(1+EXP(-($A$3+SUMPRODUCT($B$3:$H$3,data1!B603:H603))))</f>
        <v>0.20950026907886857</v>
      </c>
      <c r="C608">
        <f>(B608^data1!A603)*((1-B608)^(1-data1!A603))</f>
        <v>0.79049973092113146</v>
      </c>
      <c r="D608">
        <f t="shared" si="11"/>
        <v>-0.23508996272339383</v>
      </c>
      <c r="E608" s="10">
        <f>data1!$A603-Logit!$B608</f>
        <v>-0.20950026907886857</v>
      </c>
      <c r="F608" s="10">
        <f>(data1!$A603-Logit!$B608)*data1!B603</f>
        <v>-10.537863374831078</v>
      </c>
      <c r="G608" s="10">
        <f>(data1!$A603-Logit!$B608)*data1!C603</f>
        <v>-3.1425040361830283</v>
      </c>
      <c r="H608" s="10">
        <f>(data1!$A603-Logit!$B608)*data1!D603</f>
        <v>-0.20950026907886857</v>
      </c>
      <c r="I608" s="10">
        <f>(data1!$A603-Logit!$B608)*data1!E603</f>
        <v>-0.20950026907886857</v>
      </c>
      <c r="J608" s="10">
        <f>(data1!$A603-Logit!$B608)*data1!F603</f>
        <v>-6.7040086105237942</v>
      </c>
      <c r="K608" s="10">
        <f>(data1!$A603-Logit!$B608)*data1!G603</f>
        <v>-0.20950026907886857</v>
      </c>
      <c r="L608" s="10">
        <f>(data1!$A603-Logit!$B608)*data1!H603</f>
        <v>-0.20950026907886857</v>
      </c>
    </row>
    <row r="609" spans="1:12" x14ac:dyDescent="0.25">
      <c r="A609">
        <v>603</v>
      </c>
      <c r="B609">
        <f>1/(1+EXP(-($A$3+SUMPRODUCT($B$3:$H$3,data1!B604:H604))))</f>
        <v>0.34537357729445189</v>
      </c>
      <c r="C609">
        <f>(B609^data1!A604)*((1-B609)^(1-data1!A604))</f>
        <v>0.65462642270554805</v>
      </c>
      <c r="D609">
        <f t="shared" si="11"/>
        <v>-0.42369055307104431</v>
      </c>
      <c r="E609" s="10">
        <f>data1!$A604-Logit!$B609</f>
        <v>-0.34537357729445189</v>
      </c>
      <c r="F609" s="10">
        <f>(data1!$A604-Logit!$B609)*data1!B604</f>
        <v>-8.1162790664196187</v>
      </c>
      <c r="G609" s="10">
        <f>(data1!$A604-Logit!$B609)*data1!C604</f>
        <v>-4.1444829275334225</v>
      </c>
      <c r="H609" s="10">
        <f>(data1!$A604-Logit!$B609)*data1!D604</f>
        <v>-1.7268678864722595</v>
      </c>
      <c r="I609" s="10">
        <f>(data1!$A604-Logit!$B609)*data1!E604</f>
        <v>-8.6343394323612976</v>
      </c>
      <c r="J609" s="10">
        <f>(data1!$A604-Logit!$B609)*data1!F604</f>
        <v>-11.397328050716913</v>
      </c>
      <c r="K609" s="10">
        <f>(data1!$A604-Logit!$B609)*data1!G604</f>
        <v>-0.34537357729445189</v>
      </c>
      <c r="L609" s="10">
        <f>(data1!$A604-Logit!$B609)*data1!H604</f>
        <v>-1.0361207318833556</v>
      </c>
    </row>
    <row r="610" spans="1:12" x14ac:dyDescent="0.25">
      <c r="A610">
        <v>604</v>
      </c>
      <c r="B610">
        <f>1/(1+EXP(-($A$3+SUMPRODUCT($B$3:$H$3,data1!B605:H605))))</f>
        <v>0.75420538859254593</v>
      </c>
      <c r="C610">
        <f>(B610^data1!A605)*((1-B610)^(1-data1!A605))</f>
        <v>0.24579461140745407</v>
      </c>
      <c r="D610">
        <f t="shared" si="11"/>
        <v>-1.4032590047615654</v>
      </c>
      <c r="E610" s="10">
        <f>data1!$A605-Logit!$B610</f>
        <v>-0.75420538859254593</v>
      </c>
      <c r="F610" s="10">
        <f>(data1!$A605-Logit!$B610)*data1!B605</f>
        <v>-11.690183523184462</v>
      </c>
      <c r="G610" s="10">
        <f>(data1!$A605-Logit!$B610)*data1!C605</f>
        <v>-7.5420538859254593</v>
      </c>
      <c r="H610" s="10">
        <f>(data1!$A605-Logit!$B610)*data1!D605</f>
        <v>-7.5420538859254593</v>
      </c>
      <c r="I610" s="10">
        <f>(data1!$A605-Logit!$B610)*data1!E605</f>
        <v>-75.420538859254592</v>
      </c>
      <c r="J610" s="10">
        <f>(data1!$A605-Logit!$B610)*data1!F605</f>
        <v>-27.151393989331652</v>
      </c>
      <c r="K610" s="10">
        <f>(data1!$A605-Logit!$B610)*data1!G605</f>
        <v>0</v>
      </c>
      <c r="L610" s="10">
        <f>(data1!$A605-Logit!$B610)*data1!H605</f>
        <v>-3.0168215543701837</v>
      </c>
    </row>
    <row r="611" spans="1:12" x14ac:dyDescent="0.25">
      <c r="A611">
        <v>605</v>
      </c>
      <c r="B611">
        <f>1/(1+EXP(-($A$3+SUMPRODUCT($B$3:$H$3,data1!B606:H606))))</f>
        <v>2.6087516223846204E-2</v>
      </c>
      <c r="C611">
        <f>(B611^data1!A606)*((1-B611)^(1-data1!A606))</f>
        <v>0.9739124837761538</v>
      </c>
      <c r="D611">
        <f t="shared" si="11"/>
        <v>-2.643383176244845E-2</v>
      </c>
      <c r="E611" s="10">
        <f>data1!$A606-Logit!$B611</f>
        <v>-2.6087516223846204E-2</v>
      </c>
      <c r="F611" s="10">
        <f>(data1!$A606-Logit!$B611)*data1!B606</f>
        <v>-0.35061620710173552</v>
      </c>
      <c r="G611" s="10">
        <f>(data1!$A606-Logit!$B611)*data1!C606</f>
        <v>-0.33913771091000067</v>
      </c>
      <c r="H611" s="10">
        <f>(data1!$A606-Logit!$B611)*data1!D606</f>
        <v>-0.10435006489538481</v>
      </c>
      <c r="I611" s="10">
        <f>(data1!$A606-Logit!$B611)*data1!E606</f>
        <v>-0.41740025958153926</v>
      </c>
      <c r="J611" s="10">
        <f>(data1!$A606-Logit!$B611)*data1!F606</f>
        <v>-0.9652381002823095</v>
      </c>
      <c r="K611" s="10">
        <f>(data1!$A606-Logit!$B611)*data1!G606</f>
        <v>-7.8262548671538618E-2</v>
      </c>
      <c r="L611" s="10">
        <f>(data1!$A606-Logit!$B611)*data1!H606</f>
        <v>-7.8262548671538618E-2</v>
      </c>
    </row>
    <row r="612" spans="1:12" x14ac:dyDescent="0.25">
      <c r="A612">
        <v>606</v>
      </c>
      <c r="B612">
        <f>1/(1+EXP(-($A$3+SUMPRODUCT($B$3:$H$3,data1!B607:H607))))</f>
        <v>0.55707093461203938</v>
      </c>
      <c r="C612">
        <f>(B612^data1!A607)*((1-B612)^(1-data1!A607))</f>
        <v>0.44292906538796062</v>
      </c>
      <c r="D612">
        <f t="shared" si="11"/>
        <v>-0.81434564503584339</v>
      </c>
      <c r="E612" s="10">
        <f>data1!$A607-Logit!$B612</f>
        <v>-0.55707093461203938</v>
      </c>
      <c r="F612" s="10">
        <f>(data1!$A607-Logit!$B612)*data1!B607</f>
        <v>-4.5122747828632184</v>
      </c>
      <c r="G612" s="10">
        <f>(data1!$A607-Logit!$B612)*data1!C607</f>
        <v>-6.684851215344473</v>
      </c>
      <c r="H612" s="10">
        <f>(data1!$A607-Logit!$B612)*data1!D607</f>
        <v>-3.8994965422842758</v>
      </c>
      <c r="I612" s="10">
        <f>(data1!$A607-Logit!$B612)*data1!E607</f>
        <v>-27.296475795989931</v>
      </c>
      <c r="J612" s="10">
        <f>(data1!$A607-Logit!$B612)*data1!F607</f>
        <v>-16.712128038361183</v>
      </c>
      <c r="K612" s="10">
        <f>(data1!$A607-Logit!$B612)*data1!G607</f>
        <v>-0.55707093461203938</v>
      </c>
      <c r="L612" s="10">
        <f>(data1!$A607-Logit!$B612)*data1!H607</f>
        <v>-1.1141418692240788</v>
      </c>
    </row>
    <row r="613" spans="1:12" x14ac:dyDescent="0.25">
      <c r="A613">
        <v>607</v>
      </c>
      <c r="B613">
        <f>1/(1+EXP(-($A$3+SUMPRODUCT($B$3:$H$3,data1!B608:H608))))</f>
        <v>0.26701094660949587</v>
      </c>
      <c r="C613">
        <f>(B613^data1!A608)*((1-B613)^(1-data1!A608))</f>
        <v>0.73298905339050413</v>
      </c>
      <c r="D613">
        <f t="shared" si="11"/>
        <v>-0.31062451118993978</v>
      </c>
      <c r="E613" s="10">
        <f>data1!$A608-Logit!$B613</f>
        <v>-0.26701094660949587</v>
      </c>
      <c r="F613" s="10">
        <f>(data1!$A608-Logit!$B613)*data1!B608</f>
        <v>-2.6167073277013548</v>
      </c>
      <c r="G613" s="10">
        <f>(data1!$A608-Logit!$B613)*data1!C608</f>
        <v>-2.9371204127044548</v>
      </c>
      <c r="H613" s="10">
        <f>(data1!$A608-Logit!$B613)*data1!D608</f>
        <v>-2.4030985194854626</v>
      </c>
      <c r="I613" s="10">
        <f>(data1!$A608-Logit!$B613)*data1!E608</f>
        <v>-21.627886675369165</v>
      </c>
      <c r="J613" s="10">
        <f>(data1!$A608-Logit!$B613)*data1!F608</f>
        <v>-11.748481650817819</v>
      </c>
      <c r="K613" s="10">
        <f>(data1!$A608-Logit!$B613)*data1!G608</f>
        <v>-0.26701094660949587</v>
      </c>
      <c r="L613" s="10">
        <f>(data1!$A608-Logit!$B613)*data1!H608</f>
        <v>-0.26701094660949587</v>
      </c>
    </row>
    <row r="614" spans="1:12" x14ac:dyDescent="0.25">
      <c r="A614">
        <v>608</v>
      </c>
      <c r="B614">
        <f>1/(1+EXP(-($A$3+SUMPRODUCT($B$3:$H$3,data1!B609:H609))))</f>
        <v>0.36161073975009972</v>
      </c>
      <c r="C614">
        <f>(B614^data1!A609)*((1-B614)^(1-data1!A609))</f>
        <v>0.63838926024990028</v>
      </c>
      <c r="D614">
        <f t="shared" si="11"/>
        <v>-0.44880705590486775</v>
      </c>
      <c r="E614" s="10">
        <f>data1!$A609-Logit!$B614</f>
        <v>-0.36161073975009972</v>
      </c>
      <c r="F614" s="10">
        <f>(data1!$A609-Logit!$B614)*data1!B609</f>
        <v>-7.3406977410399437</v>
      </c>
      <c r="G614" s="10">
        <f>(data1!$A609-Logit!$B614)*data1!C609</f>
        <v>-4.3393288770011971</v>
      </c>
      <c r="H614" s="10">
        <f>(data1!$A609-Logit!$B614)*data1!D609</f>
        <v>-1.8080536987504985</v>
      </c>
      <c r="I614" s="10">
        <f>(data1!$A609-Logit!$B614)*data1!E609</f>
        <v>-9.0402684937524924</v>
      </c>
      <c r="J614" s="10">
        <f>(data1!$A609-Logit!$B614)*data1!F609</f>
        <v>-17.357315508004788</v>
      </c>
      <c r="K614" s="10">
        <f>(data1!$A609-Logit!$B614)*data1!G609</f>
        <v>0</v>
      </c>
      <c r="L614" s="10">
        <f>(data1!$A609-Logit!$B614)*data1!H609</f>
        <v>-0.36161073975009972</v>
      </c>
    </row>
    <row r="615" spans="1:12" x14ac:dyDescent="0.25">
      <c r="A615">
        <v>609</v>
      </c>
      <c r="B615">
        <f>1/(1+EXP(-($A$3+SUMPRODUCT($B$3:$H$3,data1!B610:H610))))</f>
        <v>0.50765739349107208</v>
      </c>
      <c r="C615">
        <f>(B615^data1!A610)*((1-B615)^(1-data1!A610))</f>
        <v>0.49234260650892792</v>
      </c>
      <c r="D615">
        <f t="shared" si="11"/>
        <v>-0.70858045013931759</v>
      </c>
      <c r="E615" s="10">
        <f>data1!$A610-Logit!$B615</f>
        <v>-0.50765739349107208</v>
      </c>
      <c r="F615" s="10">
        <f>(data1!$A610-Logit!$B615)*data1!B610</f>
        <v>-7.6148609023660816</v>
      </c>
      <c r="G615" s="10">
        <f>(data1!$A610-Logit!$B615)*data1!C610</f>
        <v>-5.5842313284017928</v>
      </c>
      <c r="H615" s="10">
        <f>(data1!$A610-Logit!$B615)*data1!D610</f>
        <v>-2.0306295739642883</v>
      </c>
      <c r="I615" s="10">
        <f>(data1!$A610-Logit!$B615)*data1!E610</f>
        <v>-8.1225182958571533</v>
      </c>
      <c r="J615" s="10">
        <f>(data1!$A610-Logit!$B615)*data1!F610</f>
        <v>-20.306295739642884</v>
      </c>
      <c r="K615" s="10">
        <f>(data1!$A610-Logit!$B615)*data1!G610</f>
        <v>0</v>
      </c>
      <c r="L615" s="10">
        <f>(data1!$A610-Logit!$B615)*data1!H610</f>
        <v>-2.0306295739642883</v>
      </c>
    </row>
    <row r="616" spans="1:12" x14ac:dyDescent="0.25">
      <c r="A616">
        <v>610</v>
      </c>
      <c r="B616">
        <f>1/(1+EXP(-($A$3+SUMPRODUCT($B$3:$H$3,data1!B611:H611))))</f>
        <v>0.46231791438505737</v>
      </c>
      <c r="C616">
        <f>(B616^data1!A611)*((1-B616)^(1-data1!A611))</f>
        <v>0.53768208561494268</v>
      </c>
      <c r="D616">
        <f t="shared" si="11"/>
        <v>-0.62048781241308815</v>
      </c>
      <c r="E616" s="10">
        <f>data1!$A611-Logit!$B616</f>
        <v>-0.46231791438505737</v>
      </c>
      <c r="F616" s="10">
        <f>(data1!$A611-Logit!$B616)*data1!B611</f>
        <v>-25.936034291560567</v>
      </c>
      <c r="G616" s="10">
        <f>(data1!$A611-Logit!$B616)*data1!C611</f>
        <v>-6.0101328870057458</v>
      </c>
      <c r="H616" s="10">
        <f>(data1!$A611-Logit!$B616)*data1!D611</f>
        <v>-5.0854970582356307</v>
      </c>
      <c r="I616" s="10">
        <f>(data1!$A611-Logit!$B616)*data1!E611</f>
        <v>-55.94046764059194</v>
      </c>
      <c r="J616" s="10">
        <f>(data1!$A611-Logit!$B616)*data1!F611</f>
        <v>-21.728941976097698</v>
      </c>
      <c r="K616" s="10">
        <f>(data1!$A611-Logit!$B616)*data1!G611</f>
        <v>0</v>
      </c>
      <c r="L616" s="10">
        <f>(data1!$A611-Logit!$B616)*data1!H611</f>
        <v>0</v>
      </c>
    </row>
    <row r="617" spans="1:12" x14ac:dyDescent="0.25">
      <c r="A617">
        <v>611</v>
      </c>
      <c r="B617">
        <f>1/(1+EXP(-($A$3+SUMPRODUCT($B$3:$H$3,data1!B612:H612))))</f>
        <v>0.75778022322133809</v>
      </c>
      <c r="C617">
        <f>(B617^data1!A612)*((1-B617)^(1-data1!A612))</f>
        <v>0.24221977677866191</v>
      </c>
      <c r="D617">
        <f t="shared" si="11"/>
        <v>-1.417909796454095</v>
      </c>
      <c r="E617" s="10">
        <f>data1!$A612-Logit!$B617</f>
        <v>-0.75778022322133809</v>
      </c>
      <c r="F617" s="10">
        <f>(data1!$A612-Logit!$B617)*data1!B612</f>
        <v>-17.312247488478253</v>
      </c>
      <c r="G617" s="10">
        <f>(data1!$A612-Logit!$B617)*data1!C612</f>
        <v>-9.0933626786560566</v>
      </c>
      <c r="H617" s="10">
        <f>(data1!$A612-Logit!$B617)*data1!D612</f>
        <v>-6.8200220089920425</v>
      </c>
      <c r="I617" s="10">
        <f>(data1!$A612-Logit!$B617)*data1!E612</f>
        <v>-61.380198080928388</v>
      </c>
      <c r="J617" s="10">
        <f>(data1!$A612-Logit!$B617)*data1!F612</f>
        <v>-27.28008803596817</v>
      </c>
      <c r="K617" s="10">
        <f>(data1!$A612-Logit!$B617)*data1!G612</f>
        <v>0</v>
      </c>
      <c r="L617" s="10">
        <f>(data1!$A612-Logit!$B617)*data1!H612</f>
        <v>-1.5155604464426762</v>
      </c>
    </row>
    <row r="618" spans="1:12" x14ac:dyDescent="0.25">
      <c r="A618">
        <v>612</v>
      </c>
      <c r="B618">
        <f>1/(1+EXP(-($A$3+SUMPRODUCT($B$3:$H$3,data1!B613:H613))))</f>
        <v>0.43935063619348808</v>
      </c>
      <c r="C618">
        <f>(B618^data1!A613)*((1-B618)^(1-data1!A613))</f>
        <v>0.56064936380651198</v>
      </c>
      <c r="D618">
        <f t="shared" si="11"/>
        <v>-0.57865958881857915</v>
      </c>
      <c r="E618" s="10">
        <f>data1!$A613-Logit!$B618</f>
        <v>-0.43935063619348808</v>
      </c>
      <c r="F618" s="10">
        <f>(data1!$A613-Logit!$B618)*data1!B613</f>
        <v>-9.764568056999229</v>
      </c>
      <c r="G618" s="10">
        <f>(data1!$A613-Logit!$B618)*data1!C613</f>
        <v>-4.8328569981283689</v>
      </c>
      <c r="H618" s="10">
        <f>(data1!$A613-Logit!$B618)*data1!D613</f>
        <v>-1.7574025447739523</v>
      </c>
      <c r="I618" s="10">
        <f>(data1!$A613-Logit!$B618)*data1!E613</f>
        <v>-7.0296101790958092</v>
      </c>
      <c r="J618" s="10">
        <f>(data1!$A613-Logit!$B618)*data1!F613</f>
        <v>-17.574025447739523</v>
      </c>
      <c r="K618" s="10">
        <f>(data1!$A613-Logit!$B618)*data1!G613</f>
        <v>0</v>
      </c>
      <c r="L618" s="10">
        <f>(data1!$A613-Logit!$B618)*data1!H613</f>
        <v>-0.87870127238697615</v>
      </c>
    </row>
    <row r="619" spans="1:12" x14ac:dyDescent="0.25">
      <c r="A619">
        <v>613</v>
      </c>
      <c r="B619">
        <f>1/(1+EXP(-($A$3+SUMPRODUCT($B$3:$H$3,data1!B614:H614))))</f>
        <v>0.29176801594974655</v>
      </c>
      <c r="C619">
        <f>(B619^data1!A614)*((1-B619)^(1-data1!A614))</f>
        <v>0.70823198405025345</v>
      </c>
      <c r="D619">
        <f t="shared" si="11"/>
        <v>-0.34498357786965977</v>
      </c>
      <c r="E619" s="10">
        <f>data1!$A614-Logit!$B619</f>
        <v>-0.29176801594974655</v>
      </c>
      <c r="F619" s="10">
        <f>(data1!$A614-Logit!$B619)*data1!B614</f>
        <v>-5.145329028054169</v>
      </c>
      <c r="G619" s="10">
        <f>(data1!$A614-Logit!$B619)*data1!C614</f>
        <v>-3.5012161913969586</v>
      </c>
      <c r="H619" s="10">
        <f>(data1!$A614-Logit!$B619)*data1!D614</f>
        <v>-0.5835360318994931</v>
      </c>
      <c r="I619" s="10">
        <f>(data1!$A614-Logit!$B619)*data1!E614</f>
        <v>-1.1670720637989862</v>
      </c>
      <c r="J619" s="10">
        <f>(data1!$A614-Logit!$B619)*data1!F614</f>
        <v>-13.421328733688341</v>
      </c>
      <c r="K619" s="10">
        <f>(data1!$A614-Logit!$B619)*data1!G614</f>
        <v>0</v>
      </c>
      <c r="L619" s="10">
        <f>(data1!$A614-Logit!$B619)*data1!H614</f>
        <v>-0.29176801594974655</v>
      </c>
    </row>
    <row r="620" spans="1:12" x14ac:dyDescent="0.25">
      <c r="A620">
        <v>614</v>
      </c>
      <c r="B620">
        <f>1/(1+EXP(-($A$3+SUMPRODUCT($B$3:$H$3,data1!B615:H615))))</f>
        <v>0.76383448321207592</v>
      </c>
      <c r="C620">
        <f>(B620^data1!A615)*((1-B620)^(1-data1!A615))</f>
        <v>0.23616551678792408</v>
      </c>
      <c r="D620">
        <f t="shared" si="11"/>
        <v>-1.4432223774604089</v>
      </c>
      <c r="E620" s="10">
        <f>data1!$A615-Logit!$B620</f>
        <v>-0.76383448321207592</v>
      </c>
      <c r="F620" s="10">
        <f>(data1!$A615-Logit!$B620)*data1!B615</f>
        <v>-14.130937939423404</v>
      </c>
      <c r="G620" s="10">
        <f>(data1!$A615-Logit!$B620)*data1!C615</f>
        <v>-9.1660137985449115</v>
      </c>
      <c r="H620" s="10">
        <f>(data1!$A615-Logit!$B620)*data1!D615</f>
        <v>-17.568193113877747</v>
      </c>
      <c r="I620" s="10">
        <f>(data1!$A615-Logit!$B620)*data1!E615</f>
        <v>-404.06844161918815</v>
      </c>
      <c r="J620" s="10">
        <f>(data1!$A615-Logit!$B620)*data1!F615</f>
        <v>-39.719393127027949</v>
      </c>
      <c r="K620" s="10">
        <f>(data1!$A615-Logit!$B620)*data1!G615</f>
        <v>0</v>
      </c>
      <c r="L620" s="10">
        <f>(data1!$A615-Logit!$B620)*data1!H615</f>
        <v>0</v>
      </c>
    </row>
    <row r="621" spans="1:12" x14ac:dyDescent="0.25">
      <c r="A621">
        <v>615</v>
      </c>
      <c r="B621">
        <f>1/(1+EXP(-($A$3+SUMPRODUCT($B$3:$H$3,data1!B616:H616))))</f>
        <v>0.39411361673697637</v>
      </c>
      <c r="C621">
        <f>(B621^data1!A616)*((1-B621)^(1-data1!A616))</f>
        <v>0.60588638326302369</v>
      </c>
      <c r="D621">
        <f t="shared" si="11"/>
        <v>-0.50106279685523558</v>
      </c>
      <c r="E621" s="10">
        <f>data1!$A616-Logit!$B621</f>
        <v>-0.39411361673697637</v>
      </c>
      <c r="F621" s="10">
        <f>(data1!$A616-Logit!$B621)*data1!B616</f>
        <v>-5.2771814634163041</v>
      </c>
      <c r="G621" s="10">
        <f>(data1!$A616-Logit!$B621)*data1!C616</f>
        <v>-4.7293634008437166</v>
      </c>
      <c r="H621" s="10">
        <f>(data1!$A616-Logit!$B621)*data1!D616</f>
        <v>-1.1823408502109292</v>
      </c>
      <c r="I621" s="10">
        <f>(data1!$A616-Logit!$B621)*data1!E616</f>
        <v>-3.5470225506327875</v>
      </c>
      <c r="J621" s="10">
        <f>(data1!$A616-Logit!$B621)*data1!F616</f>
        <v>-17.340999136426959</v>
      </c>
      <c r="K621" s="10">
        <f>(data1!$A616-Logit!$B621)*data1!G616</f>
        <v>0</v>
      </c>
      <c r="L621" s="10">
        <f>(data1!$A616-Logit!$B621)*data1!H616</f>
        <v>-0.39411361673697637</v>
      </c>
    </row>
    <row r="622" spans="1:12" x14ac:dyDescent="0.25">
      <c r="A622">
        <v>616</v>
      </c>
      <c r="B622">
        <f>1/(1+EXP(-($A$3+SUMPRODUCT($B$3:$H$3,data1!B617:H617))))</f>
        <v>0.6880814636165471</v>
      </c>
      <c r="C622">
        <f>(B622^data1!A617)*((1-B622)^(1-data1!A617))</f>
        <v>0.3119185363834529</v>
      </c>
      <c r="D622">
        <f t="shared" si="11"/>
        <v>-1.1650132266006297</v>
      </c>
      <c r="E622" s="10">
        <f>data1!$A617-Logit!$B622</f>
        <v>-0.6880814636165471</v>
      </c>
      <c r="F622" s="10">
        <f>(data1!$A617-Logit!$B622)*data1!B617</f>
        <v>-10.424433911308459</v>
      </c>
      <c r="G622" s="10">
        <f>(data1!$A617-Logit!$B622)*data1!C617</f>
        <v>-6.8808146361654714</v>
      </c>
      <c r="H622" s="10">
        <f>(data1!$A617-Logit!$B622)*data1!D617</f>
        <v>-10.321221954248207</v>
      </c>
      <c r="I622" s="10">
        <f>(data1!$A617-Logit!$B622)*data1!E617</f>
        <v>-154.8183293137231</v>
      </c>
      <c r="J622" s="10">
        <f>(data1!$A617-Logit!$B622)*data1!F617</f>
        <v>-30.96366586274462</v>
      </c>
      <c r="K622" s="10">
        <f>(data1!$A617-Logit!$B622)*data1!G617</f>
        <v>0</v>
      </c>
      <c r="L622" s="10">
        <f>(data1!$A617-Logit!$B622)*data1!H617</f>
        <v>-0.6880814636165471</v>
      </c>
    </row>
    <row r="623" spans="1:12" x14ac:dyDescent="0.25">
      <c r="A623">
        <v>617</v>
      </c>
      <c r="B623">
        <f>1/(1+EXP(-($A$3+SUMPRODUCT($B$3:$H$3,data1!B618:H618))))</f>
        <v>8.3603838870754552E-2</v>
      </c>
      <c r="C623">
        <f>(B623^data1!A618)*((1-B623)^(1-data1!A618))</f>
        <v>0.91639616112924549</v>
      </c>
      <c r="D623">
        <f t="shared" si="11"/>
        <v>-8.7306517489216501E-2</v>
      </c>
      <c r="E623" s="10">
        <f>data1!$A618-Logit!$B623</f>
        <v>-8.3603838870754552E-2</v>
      </c>
      <c r="F623" s="10">
        <f>(data1!$A618-Logit!$B623)*data1!B618</f>
        <v>-1.3543822534908947</v>
      </c>
      <c r="G623" s="10">
        <f>(data1!$A618-Logit!$B623)*data1!C618</f>
        <v>-0.5852268720952819</v>
      </c>
      <c r="H623" s="10">
        <f>(data1!$A618-Logit!$B623)*data1!D618</f>
        <v>-0.66883071096603641</v>
      </c>
      <c r="I623" s="10">
        <f>(data1!$A618-Logit!$B623)*data1!E618</f>
        <v>-5.3506456877282913</v>
      </c>
      <c r="J623" s="10">
        <f>(data1!$A618-Logit!$B623)*data1!F618</f>
        <v>-2.5081151661226366</v>
      </c>
      <c r="K623" s="10">
        <f>(data1!$A618-Logit!$B623)*data1!G618</f>
        <v>-0.1672076777415091</v>
      </c>
      <c r="L623" s="10">
        <f>(data1!$A618-Logit!$B623)*data1!H618</f>
        <v>-8.3603838870754552E-2</v>
      </c>
    </row>
    <row r="624" spans="1:12" x14ac:dyDescent="0.25">
      <c r="A624">
        <v>618</v>
      </c>
      <c r="B624">
        <f>1/(1+EXP(-($A$3+SUMPRODUCT($B$3:$H$3,data1!B619:H619))))</f>
        <v>0.1371332034755644</v>
      </c>
      <c r="C624">
        <f>(B624^data1!A619)*((1-B624)^(1-data1!A619))</f>
        <v>0.86286679652443565</v>
      </c>
      <c r="D624">
        <f t="shared" si="11"/>
        <v>-0.14749494914616701</v>
      </c>
      <c r="E624" s="10">
        <f>data1!$A619-Logit!$B624</f>
        <v>-0.1371332034755644</v>
      </c>
      <c r="F624" s="10">
        <f>(data1!$A619-Logit!$B624)*data1!B619</f>
        <v>-4.6515580107927477</v>
      </c>
      <c r="G624" s="10">
        <f>(data1!$A619-Logit!$B624)*data1!C619</f>
        <v>-1.6455984417067728</v>
      </c>
      <c r="H624" s="10">
        <f>(data1!$A619-Logit!$B624)*data1!D619</f>
        <v>-0.41139961042669321</v>
      </c>
      <c r="I624" s="10">
        <f>(data1!$A619-Logit!$B624)*data1!E619</f>
        <v>-1.2341988312800796</v>
      </c>
      <c r="J624" s="10">
        <f>(data1!$A619-Logit!$B624)*data1!F619</f>
        <v>-5.4853281390225757</v>
      </c>
      <c r="K624" s="10">
        <f>(data1!$A619-Logit!$B624)*data1!G619</f>
        <v>-0.1371332034755644</v>
      </c>
      <c r="L624" s="10">
        <f>(data1!$A619-Logit!$B624)*data1!H619</f>
        <v>-0.41139961042669321</v>
      </c>
    </row>
    <row r="625" spans="1:12" x14ac:dyDescent="0.25">
      <c r="A625">
        <v>619</v>
      </c>
      <c r="B625">
        <f>1/(1+EXP(-($A$3+SUMPRODUCT($B$3:$H$3,data1!B620:H620))))</f>
        <v>0.90301333283320695</v>
      </c>
      <c r="C625">
        <f>(B625^data1!A620)*((1-B625)^(1-data1!A620))</f>
        <v>9.698666716679305E-2</v>
      </c>
      <c r="D625">
        <f t="shared" si="11"/>
        <v>-2.333181761814862</v>
      </c>
      <c r="E625" s="10">
        <f>data1!$A620-Logit!$B625</f>
        <v>-0.90301333283320695</v>
      </c>
      <c r="F625" s="10">
        <f>(data1!$A620-Logit!$B625)*data1!B620</f>
        <v>-12.642186659664898</v>
      </c>
      <c r="G625" s="10">
        <f>(data1!$A620-Logit!$B625)*data1!C620</f>
        <v>-10.836159993998484</v>
      </c>
      <c r="H625" s="10">
        <f>(data1!$A620-Logit!$B625)*data1!D620</f>
        <v>-22.575333320830175</v>
      </c>
      <c r="I625" s="10">
        <f>(data1!$A620-Logit!$B625)*data1!E620</f>
        <v>-564.38333302075432</v>
      </c>
      <c r="J625" s="10">
        <f>(data1!$A620-Logit!$B625)*data1!F620</f>
        <v>-38.8295733118279</v>
      </c>
      <c r="K625" s="10">
        <f>(data1!$A620-Logit!$B625)*data1!G620</f>
        <v>0</v>
      </c>
      <c r="L625" s="10">
        <f>(data1!$A620-Logit!$B625)*data1!H620</f>
        <v>-0.90301333283320695</v>
      </c>
    </row>
    <row r="626" spans="1:12" x14ac:dyDescent="0.25">
      <c r="A626">
        <v>620</v>
      </c>
      <c r="B626">
        <f>1/(1+EXP(-($A$3+SUMPRODUCT($B$3:$H$3,data1!B621:H621))))</f>
        <v>0.255099631528586</v>
      </c>
      <c r="C626">
        <f>(B626^data1!A621)*((1-B626)^(1-data1!A621))</f>
        <v>0.74490036847141394</v>
      </c>
      <c r="D626">
        <f t="shared" si="11"/>
        <v>-0.2945048031411297</v>
      </c>
      <c r="E626" s="10">
        <f>data1!$A621-Logit!$B626</f>
        <v>-0.255099631528586</v>
      </c>
      <c r="F626" s="10">
        <f>(data1!$A621-Logit!$B626)*data1!B621</f>
        <v>-4.2693474488324723</v>
      </c>
      <c r="G626" s="10">
        <f>(data1!$A621-Logit!$B626)*data1!C621</f>
        <v>-3.0611955783430318</v>
      </c>
      <c r="H626" s="10">
        <f>(data1!$A621-Logit!$B626)*data1!D621</f>
        <v>-0.510199263057172</v>
      </c>
      <c r="I626" s="10">
        <f>(data1!$A621-Logit!$B626)*data1!E621</f>
        <v>-1.020398526114344</v>
      </c>
      <c r="J626" s="10">
        <f>(data1!$A621-Logit!$B626)*data1!F621</f>
        <v>-12.499881944900714</v>
      </c>
      <c r="K626" s="10">
        <f>(data1!$A621-Logit!$B626)*data1!G621</f>
        <v>0</v>
      </c>
      <c r="L626" s="10">
        <f>(data1!$A621-Logit!$B626)*data1!H621</f>
        <v>-0.510199263057172</v>
      </c>
    </row>
    <row r="627" spans="1:12" x14ac:dyDescent="0.25">
      <c r="A627">
        <v>621</v>
      </c>
      <c r="B627">
        <f>1/(1+EXP(-($A$3+SUMPRODUCT($B$3:$H$3,data1!B622:H622))))</f>
        <v>5.5894051886315618E-2</v>
      </c>
      <c r="C627">
        <f>(B627^data1!A622)*((1-B627)^(1-data1!A622))</f>
        <v>0.94410594811368442</v>
      </c>
      <c r="D627">
        <f t="shared" si="11"/>
        <v>-5.7516885963031658E-2</v>
      </c>
      <c r="E627" s="10">
        <f>data1!$A622-Logit!$B627</f>
        <v>-5.5894051886315618E-2</v>
      </c>
      <c r="F627" s="10">
        <f>(data1!$A622-Logit!$B627)*data1!B622</f>
        <v>-1.7131526689936865</v>
      </c>
      <c r="G627" s="10">
        <f>(data1!$A622-Logit!$B627)*data1!C622</f>
        <v>-0.67072862263578736</v>
      </c>
      <c r="H627" s="10">
        <f>(data1!$A622-Logit!$B627)*data1!D622</f>
        <v>0</v>
      </c>
      <c r="I627" s="10">
        <f>(data1!$A622-Logit!$B627)*data1!E622</f>
        <v>0</v>
      </c>
      <c r="J627" s="10">
        <f>(data1!$A622-Logit!$B627)*data1!F622</f>
        <v>-2.5711263867705183</v>
      </c>
      <c r="K627" s="10">
        <f>(data1!$A622-Logit!$B627)*data1!G622</f>
        <v>-5.5894051886315618E-2</v>
      </c>
      <c r="L627" s="10">
        <f>(data1!$A622-Logit!$B627)*data1!H622</f>
        <v>-0.22357620754526247</v>
      </c>
    </row>
    <row r="628" spans="1:12" x14ac:dyDescent="0.25">
      <c r="A628">
        <v>622</v>
      </c>
      <c r="B628">
        <f>1/(1+EXP(-($A$3+SUMPRODUCT($B$3:$H$3,data1!B623:H623))))</f>
        <v>0.68767252850281679</v>
      </c>
      <c r="C628">
        <f>(B628^data1!A623)*((1-B628)^(1-data1!A623))</f>
        <v>0.31232747149718321</v>
      </c>
      <c r="D628">
        <f t="shared" si="11"/>
        <v>-1.1637030534731627</v>
      </c>
      <c r="E628" s="10">
        <f>data1!$A623-Logit!$B628</f>
        <v>-0.68767252850281679</v>
      </c>
      <c r="F628" s="10">
        <f>(data1!$A623-Logit!$B628)*data1!B623</f>
        <v>-8.5271390911086957</v>
      </c>
      <c r="G628" s="10">
        <f>(data1!$A623-Logit!$B628)*data1!C623</f>
        <v>-7.5643978135309844</v>
      </c>
      <c r="H628" s="10">
        <f>(data1!$A623-Logit!$B628)*data1!D623</f>
        <v>-13.06577804155352</v>
      </c>
      <c r="I628" s="10">
        <f>(data1!$A623-Logit!$B628)*data1!E623</f>
        <v>-248.24978278951687</v>
      </c>
      <c r="J628" s="10">
        <f>(data1!$A623-Logit!$B628)*data1!F623</f>
        <v>-35.758971482146471</v>
      </c>
      <c r="K628" s="10">
        <f>(data1!$A623-Logit!$B628)*data1!G623</f>
        <v>0</v>
      </c>
      <c r="L628" s="10">
        <f>(data1!$A623-Logit!$B628)*data1!H623</f>
        <v>0</v>
      </c>
    </row>
    <row r="629" spans="1:12" x14ac:dyDescent="0.25">
      <c r="A629">
        <v>623</v>
      </c>
      <c r="B629">
        <f>1/(1+EXP(-($A$3+SUMPRODUCT($B$3:$H$3,data1!B624:H624))))</f>
        <v>0.29958205435143326</v>
      </c>
      <c r="C629">
        <f>(B629^data1!A624)*((1-B629)^(1-data1!A624))</f>
        <v>0.70041794564856674</v>
      </c>
      <c r="D629">
        <f t="shared" si="11"/>
        <v>-0.35607805689901112</v>
      </c>
      <c r="E629" s="10">
        <f>data1!$A624-Logit!$B629</f>
        <v>-0.29958205435143326</v>
      </c>
      <c r="F629" s="10">
        <f>(data1!$A624-Logit!$B629)*data1!B624</f>
        <v>-5.6986496458800815</v>
      </c>
      <c r="G629" s="10">
        <f>(data1!$A624-Logit!$B629)*data1!C624</f>
        <v>-3.5949846522171991</v>
      </c>
      <c r="H629" s="10">
        <f>(data1!$A624-Logit!$B629)*data1!D624</f>
        <v>-0.89874616305429977</v>
      </c>
      <c r="I629" s="10">
        <f>(data1!$A624-Logit!$B629)*data1!E624</f>
        <v>-2.6962384891628992</v>
      </c>
      <c r="J629" s="10">
        <f>(data1!$A624-Logit!$B629)*data1!F624</f>
        <v>-9.2870436848944315</v>
      </c>
      <c r="K629" s="10">
        <f>(data1!$A624-Logit!$B629)*data1!G624</f>
        <v>-0.29958205435143326</v>
      </c>
      <c r="L629" s="10">
        <f>(data1!$A624-Logit!$B629)*data1!H624</f>
        <v>-0.29958205435143326</v>
      </c>
    </row>
    <row r="630" spans="1:12" x14ac:dyDescent="0.25">
      <c r="A630">
        <v>624</v>
      </c>
      <c r="B630">
        <f>1/(1+EXP(-($A$3+SUMPRODUCT($B$3:$H$3,data1!B625:H625))))</f>
        <v>0.19849799529347376</v>
      </c>
      <c r="C630">
        <f>(B630^data1!A625)*((1-B630)^(1-data1!A625))</f>
        <v>0.80150200470652622</v>
      </c>
      <c r="D630">
        <f t="shared" si="11"/>
        <v>-0.22126780574223728</v>
      </c>
      <c r="E630" s="10">
        <f>data1!$A625-Logit!$B630</f>
        <v>-0.19849799529347376</v>
      </c>
      <c r="F630" s="10">
        <f>(data1!$A625-Logit!$B630)*data1!B625</f>
        <v>-2.2237730549025718</v>
      </c>
      <c r="G630" s="10">
        <f>(data1!$A625-Logit!$B630)*data1!C625</f>
        <v>-1.9849799529347376</v>
      </c>
      <c r="H630" s="10">
        <f>(data1!$A625-Logit!$B630)*data1!D625</f>
        <v>-1.3894859670543163</v>
      </c>
      <c r="I630" s="10">
        <f>(data1!$A625-Logit!$B630)*data1!E625</f>
        <v>-9.7264017693802138</v>
      </c>
      <c r="J630" s="10">
        <f>(data1!$A625-Logit!$B630)*data1!F625</f>
        <v>-8.3369158023258976</v>
      </c>
      <c r="K630" s="10">
        <f>(data1!$A625-Logit!$B630)*data1!G625</f>
        <v>-0.19849799529347376</v>
      </c>
      <c r="L630" s="10">
        <f>(data1!$A625-Logit!$B630)*data1!H625</f>
        <v>-0.19849799529347376</v>
      </c>
    </row>
    <row r="631" spans="1:12" x14ac:dyDescent="0.25">
      <c r="A631">
        <v>625</v>
      </c>
      <c r="B631">
        <f>1/(1+EXP(-($A$3+SUMPRODUCT($B$3:$H$3,data1!B626:H626))))</f>
        <v>0.47809897523538403</v>
      </c>
      <c r="C631">
        <f>(B631^data1!A626)*((1-B631)^(1-data1!A626))</f>
        <v>0.52190102476461597</v>
      </c>
      <c r="D631">
        <f t="shared" si="11"/>
        <v>-0.65027731680793732</v>
      </c>
      <c r="E631" s="10">
        <f>data1!$A626-Logit!$B631</f>
        <v>-0.47809897523538403</v>
      </c>
      <c r="F631" s="10">
        <f>(data1!$A626-Logit!$B631)*data1!B626</f>
        <v>-9.5026949691508857</v>
      </c>
      <c r="G631" s="10">
        <f>(data1!$A626-Logit!$B631)*data1!C626</f>
        <v>-5.2590887275892246</v>
      </c>
      <c r="H631" s="10">
        <f>(data1!$A626-Logit!$B631)*data1!D626</f>
        <v>-0.47809897523538403</v>
      </c>
      <c r="I631" s="10">
        <f>(data1!$A626-Logit!$B631)*data1!E626</f>
        <v>-0.47809897523538403</v>
      </c>
      <c r="J631" s="10">
        <f>(data1!$A626-Logit!$B631)*data1!F626</f>
        <v>-15.777266182767672</v>
      </c>
      <c r="K631" s="10">
        <f>(data1!$A626-Logit!$B631)*data1!G626</f>
        <v>0</v>
      </c>
      <c r="L631" s="10">
        <f>(data1!$A626-Logit!$B631)*data1!H626</f>
        <v>-1.434296925706152</v>
      </c>
    </row>
    <row r="632" spans="1:12" x14ac:dyDescent="0.25">
      <c r="A632">
        <v>626</v>
      </c>
      <c r="B632">
        <f>1/(1+EXP(-($A$3+SUMPRODUCT($B$3:$H$3,data1!B627:H627))))</f>
        <v>0.33792278666902603</v>
      </c>
      <c r="C632">
        <f>(B632^data1!A627)*((1-B632)^(1-data1!A627))</f>
        <v>0.66207721333097402</v>
      </c>
      <c r="D632">
        <f t="shared" si="11"/>
        <v>-0.41237309339500849</v>
      </c>
      <c r="E632" s="10">
        <f>data1!$A627-Logit!$B632</f>
        <v>-0.33792278666902603</v>
      </c>
      <c r="F632" s="10">
        <f>(data1!$A627-Logit!$B632)*data1!B627</f>
        <v>-19.261598840134482</v>
      </c>
      <c r="G632" s="10">
        <f>(data1!$A627-Logit!$B632)*data1!C627</f>
        <v>-5.4067645867044165</v>
      </c>
      <c r="H632" s="10">
        <f>(data1!$A627-Logit!$B632)*data1!D627</f>
        <v>-3.0413050800212345</v>
      </c>
      <c r="I632" s="10">
        <f>(data1!$A627-Logit!$B632)*data1!E627</f>
        <v>-27.371745720191107</v>
      </c>
      <c r="J632" s="10">
        <f>(data1!$A627-Logit!$B632)*data1!F627</f>
        <v>-19.261598840134482</v>
      </c>
      <c r="K632" s="10">
        <f>(data1!$A627-Logit!$B632)*data1!G627</f>
        <v>0</v>
      </c>
      <c r="L632" s="10">
        <f>(data1!$A627-Logit!$B632)*data1!H627</f>
        <v>0</v>
      </c>
    </row>
    <row r="633" spans="1:12" x14ac:dyDescent="0.25">
      <c r="A633">
        <v>627</v>
      </c>
      <c r="B633">
        <f>1/(1+EXP(-($A$3+SUMPRODUCT($B$3:$H$3,data1!B628:H628))))</f>
        <v>0.18584836022195464</v>
      </c>
      <c r="C633">
        <f>(B633^data1!A628)*((1-B633)^(1-data1!A628))</f>
        <v>0.81415163977804539</v>
      </c>
      <c r="D633">
        <f t="shared" si="11"/>
        <v>-0.20560864067574117</v>
      </c>
      <c r="E633" s="10">
        <f>data1!$A628-Logit!$B633</f>
        <v>-0.18584836022195464</v>
      </c>
      <c r="F633" s="10">
        <f>(data1!$A628-Logit!$B633)*data1!B628</f>
        <v>-3.3991666786087982</v>
      </c>
      <c r="G633" s="10">
        <f>(data1!$A628-Logit!$B633)*data1!C628</f>
        <v>-1.8584836022195463</v>
      </c>
      <c r="H633" s="10">
        <f>(data1!$A628-Logit!$B633)*data1!D628</f>
        <v>-0.55754508066586395</v>
      </c>
      <c r="I633" s="10">
        <f>(data1!$A628-Logit!$B633)*data1!E628</f>
        <v>-1.6726352419975918</v>
      </c>
      <c r="J633" s="10">
        <f>(data1!$A628-Logit!$B633)*data1!F628</f>
        <v>-9.1065696508757767</v>
      </c>
      <c r="K633" s="10">
        <f>(data1!$A628-Logit!$B633)*data1!G628</f>
        <v>0</v>
      </c>
      <c r="L633" s="10">
        <f>(data1!$A628-Logit!$B633)*data1!H628</f>
        <v>0</v>
      </c>
    </row>
    <row r="634" spans="1:12" x14ac:dyDescent="0.25">
      <c r="A634">
        <v>628</v>
      </c>
      <c r="B634">
        <f>1/(1+EXP(-($A$3+SUMPRODUCT($B$3:$H$3,data1!B629:H629))))</f>
        <v>0.6534723315541261</v>
      </c>
      <c r="C634">
        <f>(B634^data1!A629)*((1-B634)^(1-data1!A629))</f>
        <v>0.3465276684458739</v>
      </c>
      <c r="D634">
        <f t="shared" si="11"/>
        <v>-1.0597926123254744</v>
      </c>
      <c r="E634" s="10">
        <f>data1!$A629-Logit!$B634</f>
        <v>-0.6534723315541261</v>
      </c>
      <c r="F634" s="10">
        <f>(data1!$A629-Logit!$B634)*data1!B629</f>
        <v>-13.213210095320594</v>
      </c>
      <c r="G634" s="10">
        <f>(data1!$A629-Logit!$B634)*data1!C629</f>
        <v>-9.1486126417577651</v>
      </c>
      <c r="H634" s="10">
        <f>(data1!$A629-Logit!$B634)*data1!D629</f>
        <v>-5.2277786524330088</v>
      </c>
      <c r="I634" s="10">
        <f>(data1!$A629-Logit!$B634)*data1!E629</f>
        <v>-41.82222921946407</v>
      </c>
      <c r="J634" s="10">
        <f>(data1!$A629-Logit!$B634)*data1!F629</f>
        <v>-29.406254919935673</v>
      </c>
      <c r="K634" s="10">
        <f>(data1!$A629-Logit!$B634)*data1!G629</f>
        <v>0</v>
      </c>
      <c r="L634" s="10">
        <f>(data1!$A629-Logit!$B634)*data1!H629</f>
        <v>-0.6534723315541261</v>
      </c>
    </row>
    <row r="635" spans="1:12" x14ac:dyDescent="0.25">
      <c r="A635">
        <v>629</v>
      </c>
      <c r="B635">
        <f>1/(1+EXP(-($A$3+SUMPRODUCT($B$3:$H$3,data1!B630:H630))))</f>
        <v>7.2841192962571605E-2</v>
      </c>
      <c r="C635">
        <f>(B635^data1!A630)*((1-B635)^(1-data1!A630))</f>
        <v>0.92715880703742837</v>
      </c>
      <c r="D635">
        <f t="shared" si="11"/>
        <v>-7.5630415211172447E-2</v>
      </c>
      <c r="E635" s="10">
        <f>data1!$A630-Logit!$B635</f>
        <v>-7.2841192962571605E-2</v>
      </c>
      <c r="F635" s="10">
        <f>(data1!$A630-Logit!$B635)*data1!B630</f>
        <v>-1.6134323963342529</v>
      </c>
      <c r="G635" s="10">
        <f>(data1!$A630-Logit!$B635)*data1!C630</f>
        <v>-0.80125312258828763</v>
      </c>
      <c r="H635" s="10">
        <f>(data1!$A630-Logit!$B635)*data1!D630</f>
        <v>0</v>
      </c>
      <c r="I635" s="10">
        <f>(data1!$A630-Logit!$B635)*data1!E630</f>
        <v>0</v>
      </c>
      <c r="J635" s="10">
        <f>(data1!$A630-Logit!$B635)*data1!F630</f>
        <v>-4.0791068059040096</v>
      </c>
      <c r="K635" s="10">
        <f>(data1!$A630-Logit!$B635)*data1!G630</f>
        <v>0</v>
      </c>
      <c r="L635" s="10">
        <f>(data1!$A630-Logit!$B635)*data1!H630</f>
        <v>0</v>
      </c>
    </row>
    <row r="636" spans="1:12" x14ac:dyDescent="0.25">
      <c r="A636">
        <v>630</v>
      </c>
      <c r="B636">
        <f>1/(1+EXP(-($A$3+SUMPRODUCT($B$3:$H$3,data1!B631:H631))))</f>
        <v>0.18306939591111068</v>
      </c>
      <c r="C636">
        <f>(B636^data1!A631)*((1-B636)^(1-data1!A631))</f>
        <v>0.81693060408888929</v>
      </c>
      <c r="D636">
        <f t="shared" si="11"/>
        <v>-0.20220112764541329</v>
      </c>
      <c r="E636" s="10">
        <f>data1!$A631-Logit!$B636</f>
        <v>-0.18306939591111068</v>
      </c>
      <c r="F636" s="10">
        <f>(data1!$A631-Logit!$B636)*data1!B631</f>
        <v>-5.6061339629348295</v>
      </c>
      <c r="G636" s="10">
        <f>(data1!$A631-Logit!$B636)*data1!C631</f>
        <v>-2.1968327509333281</v>
      </c>
      <c r="H636" s="10">
        <f>(data1!$A631-Logit!$B636)*data1!D631</f>
        <v>-0.91534697955555344</v>
      </c>
      <c r="I636" s="10">
        <f>(data1!$A631-Logit!$B636)*data1!E631</f>
        <v>-4.5767348977777669</v>
      </c>
      <c r="J636" s="10">
        <f>(data1!$A631-Logit!$B636)*data1!F631</f>
        <v>-7.5058452323555382</v>
      </c>
      <c r="K636" s="10">
        <f>(data1!$A631-Logit!$B636)*data1!G631</f>
        <v>-0.18306939591111068</v>
      </c>
      <c r="L636" s="10">
        <f>(data1!$A631-Logit!$B636)*data1!H631</f>
        <v>-0.54920818773333202</v>
      </c>
    </row>
    <row r="637" spans="1:12" x14ac:dyDescent="0.25">
      <c r="A637">
        <v>631</v>
      </c>
      <c r="B637">
        <f>1/(1+EXP(-($A$3+SUMPRODUCT($B$3:$H$3,data1!B632:H632))))</f>
        <v>0.32245244519850241</v>
      </c>
      <c r="C637">
        <f>(B637^data1!A632)*((1-B637)^(1-data1!A632))</f>
        <v>0.67754755480149753</v>
      </c>
      <c r="D637">
        <f t="shared" si="11"/>
        <v>-0.38927553710266916</v>
      </c>
      <c r="E637" s="10">
        <f>data1!$A632-Logit!$B637</f>
        <v>-0.32245244519850241</v>
      </c>
      <c r="F637" s="10">
        <f>(data1!$A632-Logit!$B637)*data1!B632</f>
        <v>-3.0246039728637069</v>
      </c>
      <c r="G637" s="10">
        <f>(data1!$A632-Logit!$B637)*data1!C632</f>
        <v>-1.6122622259925121</v>
      </c>
      <c r="H637" s="10">
        <f>(data1!$A632-Logit!$B637)*data1!D632</f>
        <v>-6.4490489039700485</v>
      </c>
      <c r="I637" s="10">
        <f>(data1!$A632-Logit!$B637)*data1!E632</f>
        <v>-128.98097807940096</v>
      </c>
      <c r="J637" s="10">
        <f>(data1!$A632-Logit!$B637)*data1!F632</f>
        <v>-18.057336931116136</v>
      </c>
      <c r="K637" s="10">
        <f>(data1!$A632-Logit!$B637)*data1!G632</f>
        <v>0</v>
      </c>
      <c r="L637" s="10">
        <f>(data1!$A632-Logit!$B637)*data1!H632</f>
        <v>0</v>
      </c>
    </row>
    <row r="638" spans="1:12" x14ac:dyDescent="0.25">
      <c r="A638">
        <v>632</v>
      </c>
      <c r="B638">
        <f>1/(1+EXP(-($A$3+SUMPRODUCT($B$3:$H$3,data1!B633:H633))))</f>
        <v>0.19650690241821442</v>
      </c>
      <c r="C638">
        <f>(B638^data1!A633)*((1-B638)^(1-data1!A633))</f>
        <v>0.80349309758178555</v>
      </c>
      <c r="D638">
        <f t="shared" si="11"/>
        <v>-0.21878668428106265</v>
      </c>
      <c r="E638" s="10">
        <f>data1!$A633-Logit!$B638</f>
        <v>-0.19650690241821442</v>
      </c>
      <c r="F638" s="10">
        <f>(data1!$A633-Logit!$B638)*data1!B633</f>
        <v>-4.3231518532007174</v>
      </c>
      <c r="G638" s="10">
        <f>(data1!$A633-Logit!$B638)*data1!C633</f>
        <v>-1.9650690241821442</v>
      </c>
      <c r="H638" s="10">
        <f>(data1!$A633-Logit!$B638)*data1!D633</f>
        <v>-0.58952070725464323</v>
      </c>
      <c r="I638" s="10">
        <f>(data1!$A633-Logit!$B638)*data1!E633</f>
        <v>-1.7685621217639298</v>
      </c>
      <c r="J638" s="10">
        <f>(data1!$A633-Logit!$B638)*data1!F633</f>
        <v>-9.4323313160742916</v>
      </c>
      <c r="K638" s="10">
        <f>(data1!$A633-Logit!$B638)*data1!G633</f>
        <v>0</v>
      </c>
      <c r="L638" s="10">
        <f>(data1!$A633-Logit!$B638)*data1!H633</f>
        <v>-0.19650690241821442</v>
      </c>
    </row>
    <row r="639" spans="1:12" x14ac:dyDescent="0.25">
      <c r="A639">
        <v>633</v>
      </c>
      <c r="B639">
        <f>1/(1+EXP(-($A$3+SUMPRODUCT($B$3:$H$3,data1!B634:H634))))</f>
        <v>0.73458198352411375</v>
      </c>
      <c r="C639">
        <f>(B639^data1!A634)*((1-B639)^(1-data1!A634))</f>
        <v>0.26541801647588625</v>
      </c>
      <c r="D639">
        <f t="shared" si="11"/>
        <v>-1.3264492751533721</v>
      </c>
      <c r="E639" s="10">
        <f>data1!$A634-Logit!$B639</f>
        <v>-0.73458198352411375</v>
      </c>
      <c r="F639" s="10">
        <f>(data1!$A634-Logit!$B639)*data1!B634</f>
        <v>-17.391227899491856</v>
      </c>
      <c r="G639" s="10">
        <f>(data1!$A634-Logit!$B639)*data1!C634</f>
        <v>-11.75331173638582</v>
      </c>
      <c r="H639" s="10">
        <f>(data1!$A634-Logit!$B639)*data1!D634</f>
        <v>-8.8149838022893654</v>
      </c>
      <c r="I639" s="10">
        <f>(data1!$A634-Logit!$B639)*data1!E634</f>
        <v>-105.77980562747238</v>
      </c>
      <c r="J639" s="10">
        <f>(data1!$A634-Logit!$B639)*data1!F634</f>
        <v>-38.198263143253918</v>
      </c>
      <c r="K639" s="10">
        <f>(data1!$A634-Logit!$B639)*data1!G634</f>
        <v>0</v>
      </c>
      <c r="L639" s="10">
        <f>(data1!$A634-Logit!$B639)*data1!H634</f>
        <v>-1.4691639670482275</v>
      </c>
    </row>
    <row r="640" spans="1:12" x14ac:dyDescent="0.25">
      <c r="A640">
        <v>634</v>
      </c>
      <c r="B640">
        <f>1/(1+EXP(-($A$3+SUMPRODUCT($B$3:$H$3,data1!B635:H635))))</f>
        <v>0.23541790229365442</v>
      </c>
      <c r="C640">
        <f>(B640^data1!A635)*((1-B640)^(1-data1!A635))</f>
        <v>0.76458209770634555</v>
      </c>
      <c r="D640">
        <f t="shared" si="11"/>
        <v>-0.26842587192756628</v>
      </c>
      <c r="E640" s="10">
        <f>data1!$A635-Logit!$B640</f>
        <v>-0.23541790229365442</v>
      </c>
      <c r="F640" s="10">
        <f>(data1!$A635-Logit!$B640)*data1!B635</f>
        <v>-7.9267565257957031</v>
      </c>
      <c r="G640" s="10">
        <f>(data1!$A635-Logit!$B640)*data1!C635</f>
        <v>-2.8250148275238529</v>
      </c>
      <c r="H640" s="10">
        <f>(data1!$A635-Logit!$B640)*data1!D635</f>
        <v>-1.177089511468272</v>
      </c>
      <c r="I640" s="10">
        <f>(data1!$A635-Logit!$B640)*data1!E635</f>
        <v>-5.8854475573413607</v>
      </c>
      <c r="J640" s="10">
        <f>(data1!$A635-Logit!$B640)*data1!F635</f>
        <v>-12.006313016976375</v>
      </c>
      <c r="K640" s="10">
        <f>(data1!$A635-Logit!$B640)*data1!G635</f>
        <v>0</v>
      </c>
      <c r="L640" s="10">
        <f>(data1!$A635-Logit!$B640)*data1!H635</f>
        <v>0</v>
      </c>
    </row>
    <row r="641" spans="1:12" x14ac:dyDescent="0.25">
      <c r="A641">
        <v>635</v>
      </c>
      <c r="B641">
        <f>1/(1+EXP(-($A$3+SUMPRODUCT($B$3:$H$3,data1!B636:H636))))</f>
        <v>0.47416415422082331</v>
      </c>
      <c r="C641">
        <f>(B641^data1!A636)*((1-B641)^(1-data1!A636))</f>
        <v>0.52583584577917675</v>
      </c>
      <c r="D641">
        <f t="shared" si="11"/>
        <v>-0.64276619521933276</v>
      </c>
      <c r="E641" s="10">
        <f>data1!$A636-Logit!$B641</f>
        <v>-0.47416415422082331</v>
      </c>
      <c r="F641" s="10">
        <f>(data1!$A636-Logit!$B641)*data1!B636</f>
        <v>-5.8639879179872523</v>
      </c>
      <c r="G641" s="10">
        <f>(data1!$A636-Logit!$B641)*data1!C636</f>
        <v>-5.2158056964290562</v>
      </c>
      <c r="H641" s="10">
        <f>(data1!$A636-Logit!$B641)*data1!D636</f>
        <v>-0.47416415422082331</v>
      </c>
      <c r="I641" s="10">
        <f>(data1!$A636-Logit!$B641)*data1!E636</f>
        <v>-0.47416415422082331</v>
      </c>
      <c r="J641" s="10">
        <f>(data1!$A636-Logit!$B641)*data1!F636</f>
        <v>-16.595745397728816</v>
      </c>
      <c r="K641" s="10">
        <f>(data1!$A636-Logit!$B641)*data1!G636</f>
        <v>0</v>
      </c>
      <c r="L641" s="10">
        <f>(data1!$A636-Logit!$B641)*data1!H636</f>
        <v>-1.42249246266247</v>
      </c>
    </row>
    <row r="642" spans="1:12" x14ac:dyDescent="0.25">
      <c r="A642">
        <v>636</v>
      </c>
      <c r="B642">
        <f>1/(1+EXP(-($A$3+SUMPRODUCT($B$3:$H$3,data1!B637:H637))))</f>
        <v>0.2058514278578257</v>
      </c>
      <c r="C642">
        <f>(B642^data1!A637)*((1-B642)^(1-data1!A637))</f>
        <v>0.79414857214217427</v>
      </c>
      <c r="D642">
        <f t="shared" si="11"/>
        <v>-0.23048471667252668</v>
      </c>
      <c r="E642" s="10">
        <f>data1!$A637-Logit!$B642</f>
        <v>-0.2058514278578257</v>
      </c>
      <c r="F642" s="10">
        <f>(data1!$A637-Logit!$B642)*data1!B637</f>
        <v>-4.5184389985314599</v>
      </c>
      <c r="G642" s="10">
        <f>(data1!$A637-Logit!$B642)*data1!C637</f>
        <v>-2.4702171342939083</v>
      </c>
      <c r="H642" s="10">
        <f>(data1!$A637-Logit!$B642)*data1!D637</f>
        <v>0</v>
      </c>
      <c r="I642" s="10">
        <f>(data1!$A637-Logit!$B642)*data1!E637</f>
        <v>0</v>
      </c>
      <c r="J642" s="10">
        <f>(data1!$A637-Logit!$B642)*data1!F637</f>
        <v>-9.2633142536021573</v>
      </c>
      <c r="K642" s="10">
        <f>(data1!$A637-Logit!$B642)*data1!G637</f>
        <v>0</v>
      </c>
      <c r="L642" s="10">
        <f>(data1!$A637-Logit!$B642)*data1!H637</f>
        <v>0</v>
      </c>
    </row>
    <row r="643" spans="1:12" x14ac:dyDescent="0.25">
      <c r="A643">
        <v>637</v>
      </c>
      <c r="B643">
        <f>1/(1+EXP(-($A$3+SUMPRODUCT($B$3:$H$3,data1!B638:H638))))</f>
        <v>0.2553383746300798</v>
      </c>
      <c r="C643">
        <f>(B643^data1!A638)*((1-B643)^(1-data1!A638))</f>
        <v>0.7446616253699202</v>
      </c>
      <c r="D643">
        <f t="shared" si="11"/>
        <v>-0.29482535791431158</v>
      </c>
      <c r="E643" s="10">
        <f>data1!$A638-Logit!$B643</f>
        <v>-0.2553383746300798</v>
      </c>
      <c r="F643" s="10">
        <f>(data1!$A638-Logit!$B643)*data1!B638</f>
        <v>-8.1708279881625536</v>
      </c>
      <c r="G643" s="10">
        <f>(data1!$A638-Logit!$B643)*data1!C638</f>
        <v>-3.0640604955609576</v>
      </c>
      <c r="H643" s="10">
        <f>(data1!$A638-Logit!$B643)*data1!D638</f>
        <v>-1.7873686224105585</v>
      </c>
      <c r="I643" s="10">
        <f>(data1!$A638-Logit!$B643)*data1!E638</f>
        <v>-12.51158035687391</v>
      </c>
      <c r="J643" s="10">
        <f>(data1!$A638-Logit!$B643)*data1!F638</f>
        <v>-13.78827223002431</v>
      </c>
      <c r="K643" s="10">
        <f>(data1!$A638-Logit!$B643)*data1!G638</f>
        <v>0</v>
      </c>
      <c r="L643" s="10">
        <f>(data1!$A638-Logit!$B643)*data1!H638</f>
        <v>0</v>
      </c>
    </row>
    <row r="644" spans="1:12" x14ac:dyDescent="0.25">
      <c r="A644">
        <v>638</v>
      </c>
      <c r="B644">
        <f>1/(1+EXP(-($A$3+SUMPRODUCT($B$3:$H$3,data1!B639:H639))))</f>
        <v>0.52673074133832087</v>
      </c>
      <c r="C644">
        <f>(B644^data1!A639)*((1-B644)^(1-data1!A639))</f>
        <v>0.47326925866167913</v>
      </c>
      <c r="D644">
        <f t="shared" si="11"/>
        <v>-0.74809079524277522</v>
      </c>
      <c r="E644" s="10">
        <f>data1!$A639-Logit!$B644</f>
        <v>-0.52673074133832087</v>
      </c>
      <c r="F644" s="10">
        <f>(data1!$A639-Logit!$B644)*data1!B639</f>
        <v>-11.909382383150387</v>
      </c>
      <c r="G644" s="10">
        <f>(data1!$A639-Logit!$B644)*data1!C639</f>
        <v>-6.3207688960598505</v>
      </c>
      <c r="H644" s="10">
        <f>(data1!$A639-Logit!$B644)*data1!D639</f>
        <v>-6.8474996373981716</v>
      </c>
      <c r="I644" s="10">
        <f>(data1!$A639-Logit!$B644)*data1!E639</f>
        <v>-89.017495286176228</v>
      </c>
      <c r="J644" s="10">
        <f>(data1!$A639-Logit!$B644)*data1!F639</f>
        <v>-28.443460032269329</v>
      </c>
      <c r="K644" s="10">
        <f>(data1!$A639-Logit!$B644)*data1!G639</f>
        <v>0</v>
      </c>
      <c r="L644" s="10">
        <f>(data1!$A639-Logit!$B644)*data1!H639</f>
        <v>-1.0534614826766417</v>
      </c>
    </row>
    <row r="645" spans="1:12" x14ac:dyDescent="0.25">
      <c r="A645">
        <v>639</v>
      </c>
      <c r="B645">
        <f>1/(1+EXP(-($A$3+SUMPRODUCT($B$3:$H$3,data1!B640:H640))))</f>
        <v>0.31832572767735123</v>
      </c>
      <c r="C645">
        <f>(B645^data1!A640)*((1-B645)^(1-data1!A640))</f>
        <v>0.68167427232264877</v>
      </c>
      <c r="D645">
        <f t="shared" si="11"/>
        <v>-0.38320334179404986</v>
      </c>
      <c r="E645" s="10">
        <f>data1!$A640-Logit!$B645</f>
        <v>-0.31832572767735123</v>
      </c>
      <c r="F645" s="10">
        <f>(data1!$A640-Logit!$B645)*data1!B640</f>
        <v>-3.8491947015031656</v>
      </c>
      <c r="G645" s="10">
        <f>(data1!$A640-Logit!$B645)*data1!C640</f>
        <v>-3.8199087321282148</v>
      </c>
      <c r="H645" s="10">
        <f>(data1!$A640-Logit!$B645)*data1!D640</f>
        <v>-0.9549771830320537</v>
      </c>
      <c r="I645" s="10">
        <f>(data1!$A640-Logit!$B645)*data1!E640</f>
        <v>-2.8649315490961609</v>
      </c>
      <c r="J645" s="10">
        <f>(data1!$A640-Logit!$B645)*data1!F640</f>
        <v>-9.8680975579978885</v>
      </c>
      <c r="K645" s="10">
        <f>(data1!$A640-Logit!$B645)*data1!G640</f>
        <v>-0.31832572767735123</v>
      </c>
      <c r="L645" s="10">
        <f>(data1!$A640-Logit!$B645)*data1!H640</f>
        <v>0</v>
      </c>
    </row>
    <row r="646" spans="1:12" x14ac:dyDescent="0.25">
      <c r="A646">
        <v>640</v>
      </c>
      <c r="B646">
        <f>1/(1+EXP(-($A$3+SUMPRODUCT($B$3:$H$3,data1!B641:H641))))</f>
        <v>5.6619881792156858E-2</v>
      </c>
      <c r="C646">
        <f>(B646^data1!A641)*((1-B646)^(1-data1!A641))</f>
        <v>0.94338011820784318</v>
      </c>
      <c r="D646">
        <f t="shared" si="11"/>
        <v>-5.8285982969436351E-2</v>
      </c>
      <c r="E646" s="10">
        <f>data1!$A641-Logit!$B646</f>
        <v>-5.6619881792156858E-2</v>
      </c>
      <c r="F646" s="10">
        <f>(data1!$A641-Logit!$B646)*data1!B641</f>
        <v>-0.21385329072113649</v>
      </c>
      <c r="G646" s="10">
        <f>(data1!$A641-Logit!$B646)*data1!C641</f>
        <v>-0.33971929075294116</v>
      </c>
      <c r="H646" s="10">
        <f>(data1!$A641-Logit!$B646)*data1!D641</f>
        <v>0</v>
      </c>
      <c r="I646" s="10">
        <f>(data1!$A641-Logit!$B646)*data1!E641</f>
        <v>0</v>
      </c>
      <c r="J646" s="10">
        <f>(data1!$A641-Logit!$B646)*data1!F641</f>
        <v>-3.0008537349843136</v>
      </c>
      <c r="K646" s="10">
        <f>(data1!$A641-Logit!$B646)*data1!G641</f>
        <v>0</v>
      </c>
      <c r="L646" s="10">
        <f>(data1!$A641-Logit!$B646)*data1!H641</f>
        <v>-0.16985964537647058</v>
      </c>
    </row>
    <row r="647" spans="1:12" x14ac:dyDescent="0.25">
      <c r="A647">
        <v>641</v>
      </c>
      <c r="B647">
        <f>1/(1+EXP(-($A$3+SUMPRODUCT($B$3:$H$3,data1!B642:H642))))</f>
        <v>6.3280277812315266E-2</v>
      </c>
      <c r="C647">
        <f>(B647^data1!A642)*((1-B647)^(1-data1!A642))</f>
        <v>0.93671972218768473</v>
      </c>
      <c r="D647">
        <f t="shared" ref="D647:D710" si="12">LN(C647)</f>
        <v>-6.5371164021602562E-2</v>
      </c>
      <c r="E647" s="10">
        <f>data1!$A642-Logit!$B647</f>
        <v>-6.3280277812315266E-2</v>
      </c>
      <c r="F647" s="10">
        <f>(data1!$A642-Logit!$B647)*data1!B642</f>
        <v>-2.2780900012433496</v>
      </c>
      <c r="G647" s="10">
        <f>(data1!$A642-Logit!$B647)*data1!C642</f>
        <v>-0.88592388937241373</v>
      </c>
      <c r="H647" s="10">
        <f>(data1!$A642-Logit!$B647)*data1!D642</f>
        <v>-0.12656055562463053</v>
      </c>
      <c r="I647" s="10">
        <f>(data1!$A642-Logit!$B647)*data1!E642</f>
        <v>-0.25312111124926107</v>
      </c>
      <c r="J647" s="10">
        <f>(data1!$A642-Logit!$B647)*data1!F642</f>
        <v>-2.2148097234310344</v>
      </c>
      <c r="K647" s="10">
        <f>(data1!$A642-Logit!$B647)*data1!G642</f>
        <v>-0.12656055562463053</v>
      </c>
      <c r="L647" s="10">
        <f>(data1!$A642-Logit!$B647)*data1!H642</f>
        <v>-0.12656055562463053</v>
      </c>
    </row>
    <row r="648" spans="1:12" x14ac:dyDescent="0.25">
      <c r="A648">
        <v>642</v>
      </c>
      <c r="B648">
        <f>1/(1+EXP(-($A$3+SUMPRODUCT($B$3:$H$3,data1!B643:H643))))</f>
        <v>0.12712966963803957</v>
      </c>
      <c r="C648">
        <f>(B648^data1!A643)*((1-B648)^(1-data1!A643))</f>
        <v>0.87287033036196049</v>
      </c>
      <c r="D648">
        <f t="shared" si="12"/>
        <v>-0.13596826755161598</v>
      </c>
      <c r="E648" s="10">
        <f>data1!$A643-Logit!$B648</f>
        <v>-0.12712966963803957</v>
      </c>
      <c r="F648" s="10">
        <f>(data1!$A643-Logit!$B648)*data1!B643</f>
        <v>-3.4197880647671473</v>
      </c>
      <c r="G648" s="10">
        <f>(data1!$A643-Logit!$B648)*data1!C643</f>
        <v>-1.5255560356564748</v>
      </c>
      <c r="H648" s="10">
        <f>(data1!$A643-Logit!$B648)*data1!D643</f>
        <v>0</v>
      </c>
      <c r="I648" s="10">
        <f>(data1!$A643-Logit!$B648)*data1!E643</f>
        <v>0</v>
      </c>
      <c r="J648" s="10">
        <f>(data1!$A643-Logit!$B648)*data1!F643</f>
        <v>-4.5766681069694242</v>
      </c>
      <c r="K648" s="10">
        <f>(data1!$A643-Logit!$B648)*data1!G643</f>
        <v>-0.12712966963803957</v>
      </c>
      <c r="L648" s="10">
        <f>(data1!$A643-Logit!$B648)*data1!H643</f>
        <v>-0.3813890089141187</v>
      </c>
    </row>
    <row r="649" spans="1:12" x14ac:dyDescent="0.25">
      <c r="A649">
        <v>643</v>
      </c>
      <c r="B649">
        <f>1/(1+EXP(-($A$3+SUMPRODUCT($B$3:$H$3,data1!B644:H644))))</f>
        <v>8.2940625655265263E-2</v>
      </c>
      <c r="C649">
        <f>(B649^data1!A644)*((1-B649)^(1-data1!A644))</f>
        <v>0.91705937434473472</v>
      </c>
      <c r="D649">
        <f t="shared" si="12"/>
        <v>-8.6583060354223154E-2</v>
      </c>
      <c r="E649" s="10">
        <f>data1!$A644-Logit!$B649</f>
        <v>-8.2940625655265263E-2</v>
      </c>
      <c r="F649" s="10">
        <f>(data1!$A644-Logit!$B649)*data1!B644</f>
        <v>-2.6741717004688574</v>
      </c>
      <c r="G649" s="10">
        <f>(data1!$A644-Logit!$B649)*data1!C644</f>
        <v>-0.9952875078631831</v>
      </c>
      <c r="H649" s="10">
        <f>(data1!$A644-Logit!$B649)*data1!D644</f>
        <v>-0.16588125131053053</v>
      </c>
      <c r="I649" s="10">
        <f>(data1!$A644-Logit!$B649)*data1!E644</f>
        <v>-0.33176250262106105</v>
      </c>
      <c r="J649" s="10">
        <f>(data1!$A644-Logit!$B649)*data1!F644</f>
        <v>-4.8934969136606501</v>
      </c>
      <c r="K649" s="10">
        <f>(data1!$A644-Logit!$B649)*data1!G644</f>
        <v>0</v>
      </c>
      <c r="L649" s="10">
        <f>(data1!$A644-Logit!$B649)*data1!H644</f>
        <v>0</v>
      </c>
    </row>
    <row r="650" spans="1:12" x14ac:dyDescent="0.25">
      <c r="A650">
        <v>644</v>
      </c>
      <c r="B650">
        <f>1/(1+EXP(-($A$3+SUMPRODUCT($B$3:$H$3,data1!B645:H645))))</f>
        <v>0.2085068213476608</v>
      </c>
      <c r="C650">
        <f>(B650^data1!A645)*((1-B650)^(1-data1!A645))</f>
        <v>0.79149317865233915</v>
      </c>
      <c r="D650">
        <f t="shared" si="12"/>
        <v>-0.23383401795172729</v>
      </c>
      <c r="E650" s="10">
        <f>data1!$A645-Logit!$B650</f>
        <v>-0.2085068213476608</v>
      </c>
      <c r="F650" s="10">
        <f>(data1!$A645-Logit!$B650)*data1!B645</f>
        <v>-7.3019089790419356</v>
      </c>
      <c r="G650" s="10">
        <f>(data1!$A645-Logit!$B650)*data1!C645</f>
        <v>-3.3361091415625728</v>
      </c>
      <c r="H650" s="10">
        <f>(data1!$A645-Logit!$B650)*data1!D645</f>
        <v>-0.2085068213476608</v>
      </c>
      <c r="I650" s="10">
        <f>(data1!$A645-Logit!$B650)*data1!E645</f>
        <v>-0.2085068213476608</v>
      </c>
      <c r="J650" s="10">
        <f>(data1!$A645-Logit!$B650)*data1!F645</f>
        <v>-11.259368352773683</v>
      </c>
      <c r="K650" s="10">
        <f>(data1!$A645-Logit!$B650)*data1!G645</f>
        <v>0</v>
      </c>
      <c r="L650" s="10">
        <f>(data1!$A645-Logit!$B650)*data1!H645</f>
        <v>0</v>
      </c>
    </row>
    <row r="651" spans="1:12" x14ac:dyDescent="0.25">
      <c r="A651">
        <v>645</v>
      </c>
      <c r="B651">
        <f>1/(1+EXP(-($A$3+SUMPRODUCT($B$3:$H$3,data1!B646:H646))))</f>
        <v>0.34979705574734876</v>
      </c>
      <c r="C651">
        <f>(B651^data1!A646)*((1-B651)^(1-data1!A646))</f>
        <v>0.65020294425265124</v>
      </c>
      <c r="D651">
        <f t="shared" si="12"/>
        <v>-0.4304707428964214</v>
      </c>
      <c r="E651" s="10">
        <f>data1!$A646-Logit!$B651</f>
        <v>-0.34979705574734876</v>
      </c>
      <c r="F651" s="10">
        <f>(data1!$A646-Logit!$B651)*data1!B646</f>
        <v>-13.152368762352367</v>
      </c>
      <c r="G651" s="10">
        <f>(data1!$A646-Logit!$B651)*data1!C646</f>
        <v>-4.1975646689681856</v>
      </c>
      <c r="H651" s="10">
        <f>(data1!$A646-Logit!$B651)*data1!D646</f>
        <v>-3.4979705574734874</v>
      </c>
      <c r="I651" s="10">
        <f>(data1!$A646-Logit!$B651)*data1!E646</f>
        <v>-34.979705574734879</v>
      </c>
      <c r="J651" s="10">
        <f>(data1!$A646-Logit!$B651)*data1!F646</f>
        <v>-12.942491062651904</v>
      </c>
      <c r="K651" s="10">
        <f>(data1!$A646-Logit!$B651)*data1!G646</f>
        <v>-0.34979705574734876</v>
      </c>
      <c r="L651" s="10">
        <f>(data1!$A646-Logit!$B651)*data1!H646</f>
        <v>-0.34979705574734876</v>
      </c>
    </row>
    <row r="652" spans="1:12" x14ac:dyDescent="0.25">
      <c r="A652">
        <v>646</v>
      </c>
      <c r="B652">
        <f>1/(1+EXP(-($A$3+SUMPRODUCT($B$3:$H$3,data1!B647:H647))))</f>
        <v>0.71457082122990445</v>
      </c>
      <c r="C652">
        <f>(B652^data1!A647)*((1-B652)^(1-data1!A647))</f>
        <v>0.28542917877009555</v>
      </c>
      <c r="D652">
        <f t="shared" si="12"/>
        <v>-1.2537613410080577</v>
      </c>
      <c r="E652" s="10">
        <f>data1!$A647-Logit!$B652</f>
        <v>-0.71457082122990445</v>
      </c>
      <c r="F652" s="10">
        <f>(data1!$A647-Logit!$B652)*data1!B647</f>
        <v>-1.0718562318448566</v>
      </c>
      <c r="G652" s="10">
        <f>(data1!$A647-Logit!$B652)*data1!C647</f>
        <v>-8.5748498547588525</v>
      </c>
      <c r="H652" s="10">
        <f>(data1!$A647-Logit!$B652)*data1!D647</f>
        <v>-7.145708212299045</v>
      </c>
      <c r="I652" s="10">
        <f>(data1!$A647-Logit!$B652)*data1!E647</f>
        <v>-71.457082122990442</v>
      </c>
      <c r="J652" s="10">
        <f>(data1!$A647-Logit!$B652)*data1!F647</f>
        <v>-31.441116134115795</v>
      </c>
      <c r="K652" s="10">
        <f>(data1!$A647-Logit!$B652)*data1!G647</f>
        <v>0</v>
      </c>
      <c r="L652" s="10">
        <f>(data1!$A647-Logit!$B652)*data1!H647</f>
        <v>0</v>
      </c>
    </row>
    <row r="653" spans="1:12" x14ac:dyDescent="0.25">
      <c r="A653">
        <v>647</v>
      </c>
      <c r="B653">
        <f>1/(1+EXP(-($A$3+SUMPRODUCT($B$3:$H$3,data1!B648:H648))))</f>
        <v>0.12163814891352323</v>
      </c>
      <c r="C653">
        <f>(B653^data1!A648)*((1-B653)^(1-data1!A648))</f>
        <v>0.8783618510864768</v>
      </c>
      <c r="D653">
        <f t="shared" si="12"/>
        <v>-0.12969663917171476</v>
      </c>
      <c r="E653" s="10">
        <f>data1!$A648-Logit!$B653</f>
        <v>-0.12163814891352323</v>
      </c>
      <c r="F653" s="10">
        <f>(data1!$A648-Logit!$B653)*data1!B648</f>
        <v>-11.677262295698231</v>
      </c>
      <c r="G653" s="10">
        <f>(data1!$A648-Logit!$B653)*data1!C648</f>
        <v>-2.0678485315298949</v>
      </c>
      <c r="H653" s="10">
        <f>(data1!$A648-Logit!$B653)*data1!D648</f>
        <v>-0.12163814891352323</v>
      </c>
      <c r="I653" s="10">
        <f>(data1!$A648-Logit!$B653)*data1!E648</f>
        <v>-0.12163814891352323</v>
      </c>
      <c r="J653" s="10">
        <f>(data1!$A648-Logit!$B653)*data1!F648</f>
        <v>-4.1356970630597898</v>
      </c>
      <c r="K653" s="10">
        <f>(data1!$A648-Logit!$B653)*data1!G648</f>
        <v>-0.12163814891352323</v>
      </c>
      <c r="L653" s="10">
        <f>(data1!$A648-Logit!$B653)*data1!H648</f>
        <v>-0.24327629782704646</v>
      </c>
    </row>
    <row r="654" spans="1:12" x14ac:dyDescent="0.25">
      <c r="A654">
        <v>648</v>
      </c>
      <c r="B654">
        <f>1/(1+EXP(-($A$3+SUMPRODUCT($B$3:$H$3,data1!B649:H649))))</f>
        <v>0.26271710627964601</v>
      </c>
      <c r="C654">
        <f>(B654^data1!A649)*((1-B654)^(1-data1!A649))</f>
        <v>0.73728289372035394</v>
      </c>
      <c r="D654">
        <f t="shared" si="12"/>
        <v>-0.3047836155030012</v>
      </c>
      <c r="E654" s="10">
        <f>data1!$A649-Logit!$B654</f>
        <v>-0.26271710627964601</v>
      </c>
      <c r="F654" s="10">
        <f>(data1!$A649-Logit!$B654)*data1!B649</f>
        <v>-4.7683153787569585</v>
      </c>
      <c r="G654" s="10">
        <f>(data1!$A649-Logit!$B654)*data1!C649</f>
        <v>-3.1526052753557519</v>
      </c>
      <c r="H654" s="10">
        <f>(data1!$A649-Logit!$B654)*data1!D649</f>
        <v>-0.78815131883893796</v>
      </c>
      <c r="I654" s="10">
        <f>(data1!$A649-Logit!$B654)*data1!E649</f>
        <v>-2.3644539565168139</v>
      </c>
      <c r="J654" s="10">
        <f>(data1!$A649-Logit!$B654)*data1!F649</f>
        <v>-12.873138207702654</v>
      </c>
      <c r="K654" s="10">
        <f>(data1!$A649-Logit!$B654)*data1!G649</f>
        <v>0</v>
      </c>
      <c r="L654" s="10">
        <f>(data1!$A649-Logit!$B654)*data1!H649</f>
        <v>0</v>
      </c>
    </row>
    <row r="655" spans="1:12" x14ac:dyDescent="0.25">
      <c r="A655">
        <v>649</v>
      </c>
      <c r="B655">
        <f>1/(1+EXP(-($A$3+SUMPRODUCT($B$3:$H$3,data1!B650:H650))))</f>
        <v>0.85735535027904886</v>
      </c>
      <c r="C655">
        <f>(B655^data1!A650)*((1-B655)^(1-data1!A650))</f>
        <v>0.14264464972095114</v>
      </c>
      <c r="D655">
        <f t="shared" si="12"/>
        <v>-1.9473987083635398</v>
      </c>
      <c r="E655" s="10">
        <f>data1!$A650-Logit!$B655</f>
        <v>-0.85735535027904886</v>
      </c>
      <c r="F655" s="10">
        <f>(data1!$A650-Logit!$B655)*data1!B650</f>
        <v>-13.289007929325257</v>
      </c>
      <c r="G655" s="10">
        <f>(data1!$A650-Logit!$B655)*data1!C650</f>
        <v>-10.288264203348586</v>
      </c>
      <c r="H655" s="10">
        <f>(data1!$A650-Logit!$B655)*data1!D650</f>
        <v>-27.435371208929563</v>
      </c>
      <c r="I655" s="10">
        <f>(data1!$A650-Logit!$B655)*data1!E650</f>
        <v>-877.93187868574603</v>
      </c>
      <c r="J655" s="10">
        <f>(data1!$A650-Logit!$B655)*data1!F650</f>
        <v>-42.010412163673394</v>
      </c>
      <c r="K655" s="10">
        <f>(data1!$A650-Logit!$B655)*data1!G650</f>
        <v>0</v>
      </c>
      <c r="L655" s="10">
        <f>(data1!$A650-Logit!$B655)*data1!H650</f>
        <v>0</v>
      </c>
    </row>
    <row r="656" spans="1:12" x14ac:dyDescent="0.25">
      <c r="A656">
        <v>650</v>
      </c>
      <c r="B656">
        <f>1/(1+EXP(-($A$3+SUMPRODUCT($B$3:$H$3,data1!B651:H651))))</f>
        <v>4.0530605954277696E-2</v>
      </c>
      <c r="C656">
        <f>(B656^data1!A651)*((1-B656)^(1-data1!A651))</f>
        <v>0.95946939404572229</v>
      </c>
      <c r="D656">
        <f t="shared" si="12"/>
        <v>-4.1374861858946947E-2</v>
      </c>
      <c r="E656" s="10">
        <f>data1!$A651-Logit!$B656</f>
        <v>-4.0530605954277696E-2</v>
      </c>
      <c r="F656" s="10">
        <f>(data1!$A651-Logit!$B656)*data1!B651</f>
        <v>-0.56742848335988771</v>
      </c>
      <c r="G656" s="10">
        <f>(data1!$A651-Logit!$B656)*data1!C651</f>
        <v>-0.36477545358849928</v>
      </c>
      <c r="H656" s="10">
        <f>(data1!$A651-Logit!$B656)*data1!D651</f>
        <v>0</v>
      </c>
      <c r="I656" s="10">
        <f>(data1!$A651-Logit!$B656)*data1!E651</f>
        <v>0</v>
      </c>
      <c r="J656" s="10">
        <f>(data1!$A651-Logit!$B656)*data1!F651</f>
        <v>-2.4318363572566617</v>
      </c>
      <c r="K656" s="10">
        <f>(data1!$A651-Logit!$B656)*data1!G651</f>
        <v>0</v>
      </c>
      <c r="L656" s="10">
        <f>(data1!$A651-Logit!$B656)*data1!H651</f>
        <v>0</v>
      </c>
    </row>
    <row r="657" spans="1:12" x14ac:dyDescent="0.25">
      <c r="A657">
        <v>651</v>
      </c>
      <c r="B657">
        <f>1/(1+EXP(-($A$3+SUMPRODUCT($B$3:$H$3,data1!B652:H652))))</f>
        <v>0.39217189764528659</v>
      </c>
      <c r="C657">
        <f>(B657^data1!A652)*((1-B657)^(1-data1!A652))</f>
        <v>0.60782810235471341</v>
      </c>
      <c r="D657">
        <f t="shared" si="12"/>
        <v>-0.49786316338088471</v>
      </c>
      <c r="E657" s="10">
        <f>data1!$A652-Logit!$B657</f>
        <v>-0.39217189764528659</v>
      </c>
      <c r="F657" s="10">
        <f>(data1!$A652-Logit!$B657)*data1!B652</f>
        <v>-5.7868883511078986</v>
      </c>
      <c r="G657" s="10">
        <f>(data1!$A652-Logit!$B657)*data1!C652</f>
        <v>-4.7060627717434391</v>
      </c>
      <c r="H657" s="10">
        <f>(data1!$A652-Logit!$B657)*data1!D652</f>
        <v>-2.7452032835170064</v>
      </c>
      <c r="I657" s="10">
        <f>(data1!$A652-Logit!$B657)*data1!E652</f>
        <v>-19.216422984619044</v>
      </c>
      <c r="J657" s="10">
        <f>(data1!$A652-Logit!$B657)*data1!F652</f>
        <v>-20.000766779909615</v>
      </c>
      <c r="K657" s="10">
        <f>(data1!$A652-Logit!$B657)*data1!G652</f>
        <v>0</v>
      </c>
      <c r="L657" s="10">
        <f>(data1!$A652-Logit!$B657)*data1!H652</f>
        <v>0</v>
      </c>
    </row>
    <row r="658" spans="1:12" x14ac:dyDescent="0.25">
      <c r="A658">
        <v>652</v>
      </c>
      <c r="B658">
        <f>1/(1+EXP(-($A$3+SUMPRODUCT($B$3:$H$3,data1!B653:H653))))</f>
        <v>0.38614272396791988</v>
      </c>
      <c r="C658">
        <f>(B658^data1!A653)*((1-B658)^(1-data1!A653))</f>
        <v>0.61385727603208018</v>
      </c>
      <c r="D658">
        <f t="shared" si="12"/>
        <v>-0.48799282731471028</v>
      </c>
      <c r="E658" s="10">
        <f>data1!$A653-Logit!$B658</f>
        <v>-0.38614272396791988</v>
      </c>
      <c r="F658" s="10">
        <f>(data1!$A653-Logit!$B658)*data1!B653</f>
        <v>-8.4951399272942378</v>
      </c>
      <c r="G658" s="10">
        <f>(data1!$A653-Logit!$B658)*data1!C653</f>
        <v>-4.6337126876150387</v>
      </c>
      <c r="H658" s="10">
        <f>(data1!$A653-Logit!$B658)*data1!D653</f>
        <v>-1.9307136198395993</v>
      </c>
      <c r="I658" s="10">
        <f>(data1!$A653-Logit!$B658)*data1!E653</f>
        <v>-9.6535680991979973</v>
      </c>
      <c r="J658" s="10">
        <f>(data1!$A653-Logit!$B658)*data1!F653</f>
        <v>-11.584281719037596</v>
      </c>
      <c r="K658" s="10">
        <f>(data1!$A653-Logit!$B658)*data1!G653</f>
        <v>-0.38614272396791988</v>
      </c>
      <c r="L658" s="10">
        <f>(data1!$A653-Logit!$B658)*data1!H653</f>
        <v>-0.38614272396791988</v>
      </c>
    </row>
    <row r="659" spans="1:12" x14ac:dyDescent="0.25">
      <c r="A659">
        <v>653</v>
      </c>
      <c r="B659">
        <f>1/(1+EXP(-($A$3+SUMPRODUCT($B$3:$H$3,data1!B654:H654))))</f>
        <v>0.25720662434669328</v>
      </c>
      <c r="C659">
        <f>(B659^data1!A654)*((1-B659)^(1-data1!A654))</f>
        <v>0.74279337565330672</v>
      </c>
      <c r="D659">
        <f t="shared" si="12"/>
        <v>-0.29733736761913782</v>
      </c>
      <c r="E659" s="10">
        <f>data1!$A654-Logit!$B659</f>
        <v>-0.25720662434669328</v>
      </c>
      <c r="F659" s="10">
        <f>(data1!$A654-Logit!$B659)*data1!B654</f>
        <v>-6.2928171692249988</v>
      </c>
      <c r="G659" s="10">
        <f>(data1!$A654-Logit!$B659)*data1!C654</f>
        <v>-3.0864794921603194</v>
      </c>
      <c r="H659" s="10">
        <f>(data1!$A654-Logit!$B659)*data1!D654</f>
        <v>-0.51441324869338656</v>
      </c>
      <c r="I659" s="10">
        <f>(data1!$A654-Logit!$B659)*data1!E654</f>
        <v>-1.0288264973867731</v>
      </c>
      <c r="J659" s="10">
        <f>(data1!$A654-Logit!$B659)*data1!F654</f>
        <v>-12.088711344294584</v>
      </c>
      <c r="K659" s="10">
        <f>(data1!$A654-Logit!$B659)*data1!G654</f>
        <v>0</v>
      </c>
      <c r="L659" s="10">
        <f>(data1!$A654-Logit!$B659)*data1!H654</f>
        <v>-0.51441324869338656</v>
      </c>
    </row>
    <row r="660" spans="1:12" x14ac:dyDescent="0.25">
      <c r="A660">
        <v>654</v>
      </c>
      <c r="B660">
        <f>1/(1+EXP(-($A$3+SUMPRODUCT($B$3:$H$3,data1!B655:H655))))</f>
        <v>0.64123901813026096</v>
      </c>
      <c r="C660">
        <f>(B660^data1!A655)*((1-B660)^(1-data1!A655))</f>
        <v>0.35876098186973904</v>
      </c>
      <c r="D660">
        <f t="shared" si="12"/>
        <v>-1.025098900893235</v>
      </c>
      <c r="E660" s="10">
        <f>data1!$A655-Logit!$B660</f>
        <v>-0.64123901813026096</v>
      </c>
      <c r="F660" s="10">
        <f>(data1!$A655-Logit!$B660)*data1!B655</f>
        <v>-15.646231797765111</v>
      </c>
      <c r="G660" s="10">
        <f>(data1!$A655-Logit!$B660)*data1!C655</f>
        <v>-7.6948682175631316</v>
      </c>
      <c r="H660" s="10">
        <f>(data1!$A655-Logit!$B660)*data1!D655</f>
        <v>-3.2061950906513048</v>
      </c>
      <c r="I660" s="10">
        <f>(data1!$A655-Logit!$B660)*data1!E655</f>
        <v>-16.030975453256524</v>
      </c>
      <c r="J660" s="10">
        <f>(data1!$A655-Logit!$B660)*data1!F655</f>
        <v>-23.084604652689393</v>
      </c>
      <c r="K660" s="10">
        <f>(data1!$A655-Logit!$B660)*data1!G655</f>
        <v>0</v>
      </c>
      <c r="L660" s="10">
        <f>(data1!$A655-Logit!$B660)*data1!H655</f>
        <v>-2.5649560725210439</v>
      </c>
    </row>
    <row r="661" spans="1:12" x14ac:dyDescent="0.25">
      <c r="A661">
        <v>655</v>
      </c>
      <c r="B661">
        <f>1/(1+EXP(-($A$3+SUMPRODUCT($B$3:$H$3,data1!B656:H656))))</f>
        <v>0.23371797851711718</v>
      </c>
      <c r="C661">
        <f>(B661^data1!A656)*((1-B661)^(1-data1!A656))</f>
        <v>0.76628202148288282</v>
      </c>
      <c r="D661">
        <f t="shared" si="12"/>
        <v>-0.26620500274141928</v>
      </c>
      <c r="E661" s="10">
        <f>data1!$A656-Logit!$B661</f>
        <v>-0.23371797851711718</v>
      </c>
      <c r="F661" s="10">
        <f>(data1!$A656-Logit!$B661)*data1!B656</f>
        <v>-5.6092314844108122</v>
      </c>
      <c r="G661" s="10">
        <f>(data1!$A656-Logit!$B661)*data1!C656</f>
        <v>-2.8046157422054061</v>
      </c>
      <c r="H661" s="10">
        <f>(data1!$A656-Logit!$B661)*data1!D656</f>
        <v>-0.70115393555135153</v>
      </c>
      <c r="I661" s="10">
        <f>(data1!$A656-Logit!$B661)*data1!E656</f>
        <v>-2.1034618066540545</v>
      </c>
      <c r="J661" s="10">
        <f>(data1!$A656-Logit!$B661)*data1!F656</f>
        <v>-8.1801292480991012</v>
      </c>
      <c r="K661" s="10">
        <f>(data1!$A656-Logit!$B661)*data1!G656</f>
        <v>-0.23371797851711718</v>
      </c>
      <c r="L661" s="10">
        <f>(data1!$A656-Logit!$B661)*data1!H656</f>
        <v>-0.70115393555135153</v>
      </c>
    </row>
    <row r="662" spans="1:12" x14ac:dyDescent="0.25">
      <c r="A662">
        <v>656</v>
      </c>
      <c r="B662">
        <f>1/(1+EXP(-($A$3+SUMPRODUCT($B$3:$H$3,data1!B657:H657))))</f>
        <v>0.6939479704081386</v>
      </c>
      <c r="C662">
        <f>(B662^data1!A657)*((1-B662)^(1-data1!A657))</f>
        <v>0.3060520295918614</v>
      </c>
      <c r="D662">
        <f t="shared" si="12"/>
        <v>-1.184000160137495</v>
      </c>
      <c r="E662" s="10">
        <f>data1!$A657-Logit!$B662</f>
        <v>-0.6939479704081386</v>
      </c>
      <c r="F662" s="10">
        <f>(data1!$A657-Logit!$B662)*data1!B657</f>
        <v>-10.756193541326148</v>
      </c>
      <c r="G662" s="10">
        <f>(data1!$A657-Logit!$B662)*data1!C657</f>
        <v>-8.3273756448976641</v>
      </c>
      <c r="H662" s="10">
        <f>(data1!$A657-Logit!$B662)*data1!D657</f>
        <v>-17.348699260203464</v>
      </c>
      <c r="I662" s="10">
        <f>(data1!$A657-Logit!$B662)*data1!E657</f>
        <v>-433.71748150508665</v>
      </c>
      <c r="J662" s="10">
        <f>(data1!$A657-Logit!$B662)*data1!F657</f>
        <v>-40.248982283672042</v>
      </c>
      <c r="K662" s="10">
        <f>(data1!$A657-Logit!$B662)*data1!G657</f>
        <v>0</v>
      </c>
      <c r="L662" s="10">
        <f>(data1!$A657-Logit!$B662)*data1!H657</f>
        <v>0</v>
      </c>
    </row>
    <row r="663" spans="1:12" x14ac:dyDescent="0.25">
      <c r="A663">
        <v>657</v>
      </c>
      <c r="B663">
        <f>1/(1+EXP(-($A$3+SUMPRODUCT($B$3:$H$3,data1!B658:H658))))</f>
        <v>0.11840486374958428</v>
      </c>
      <c r="C663">
        <f>(B663^data1!A658)*((1-B663)^(1-data1!A658))</f>
        <v>0.88159513625041575</v>
      </c>
      <c r="D663">
        <f t="shared" si="12"/>
        <v>-0.12602235755603788</v>
      </c>
      <c r="E663" s="10">
        <f>data1!$A658-Logit!$B663</f>
        <v>-0.11840486374958428</v>
      </c>
      <c r="F663" s="10">
        <f>(data1!$A658-Logit!$B663)*data1!B658</f>
        <v>-3.6468697131514602</v>
      </c>
      <c r="G663" s="10">
        <f>(data1!$A658-Logit!$B663)*data1!C658</f>
        <v>-1.65766809249418</v>
      </c>
      <c r="H663" s="10">
        <f>(data1!$A658-Logit!$B663)*data1!D658</f>
        <v>0</v>
      </c>
      <c r="I663" s="10">
        <f>(data1!$A658-Logit!$B663)*data1!E658</f>
        <v>0</v>
      </c>
      <c r="J663" s="10">
        <f>(data1!$A658-Logit!$B663)*data1!F658</f>
        <v>-4.8545994137329558</v>
      </c>
      <c r="K663" s="10">
        <f>(data1!$A658-Logit!$B663)*data1!G658</f>
        <v>-0.11840486374958428</v>
      </c>
      <c r="L663" s="10">
        <f>(data1!$A658-Logit!$B663)*data1!H658</f>
        <v>-0.35521459124875288</v>
      </c>
    </row>
    <row r="664" spans="1:12" x14ac:dyDescent="0.25">
      <c r="A664">
        <v>658</v>
      </c>
      <c r="B664">
        <f>1/(1+EXP(-($A$3+SUMPRODUCT($B$3:$H$3,data1!B659:H659))))</f>
        <v>0.19305176939188357</v>
      </c>
      <c r="C664">
        <f>(B664^data1!A659)*((1-B664)^(1-data1!A659))</f>
        <v>0.80694823060811638</v>
      </c>
      <c r="D664">
        <f t="shared" si="12"/>
        <v>-0.21449576319356228</v>
      </c>
      <c r="E664" s="10">
        <f>data1!$A659-Logit!$B664</f>
        <v>-0.19305176939188357</v>
      </c>
      <c r="F664" s="10">
        <f>(data1!$A659-Logit!$B664)*data1!B659</f>
        <v>-2.057931832260115</v>
      </c>
      <c r="G664" s="10">
        <f>(data1!$A659-Logit!$B664)*data1!C659</f>
        <v>-1.9305176939188358</v>
      </c>
      <c r="H664" s="10">
        <f>(data1!$A659-Logit!$B664)*data1!D659</f>
        <v>-0.57915530817565064</v>
      </c>
      <c r="I664" s="10">
        <f>(data1!$A659-Logit!$B664)*data1!E659</f>
        <v>-1.7374659245269521</v>
      </c>
      <c r="J664" s="10">
        <f>(data1!$A659-Logit!$B664)*data1!F659</f>
        <v>-9.8456402389860624</v>
      </c>
      <c r="K664" s="10">
        <f>(data1!$A659-Logit!$B664)*data1!G659</f>
        <v>0</v>
      </c>
      <c r="L664" s="10">
        <f>(data1!$A659-Logit!$B664)*data1!H659</f>
        <v>-0.19305176939188357</v>
      </c>
    </row>
    <row r="665" spans="1:12" x14ac:dyDescent="0.25">
      <c r="A665">
        <v>659</v>
      </c>
      <c r="B665">
        <f>1/(1+EXP(-($A$3+SUMPRODUCT($B$3:$H$3,data1!B660:H660))))</f>
        <v>0.59884942142180653</v>
      </c>
      <c r="C665">
        <f>(B665^data1!A660)*((1-B665)^(1-data1!A660))</f>
        <v>0.40115057857819347</v>
      </c>
      <c r="D665">
        <f t="shared" si="12"/>
        <v>-0.91341841448463779</v>
      </c>
      <c r="E665" s="10">
        <f>data1!$A660-Logit!$B665</f>
        <v>-0.59884942142180653</v>
      </c>
      <c r="F665" s="10">
        <f>(data1!$A660-Logit!$B665)*data1!B660</f>
        <v>-7.994640004424026</v>
      </c>
      <c r="G665" s="10">
        <f>(data1!$A660-Logit!$B665)*data1!C660</f>
        <v>-7.1861930570616783</v>
      </c>
      <c r="H665" s="10">
        <f>(data1!$A660-Logit!$B665)*data1!D660</f>
        <v>-5.9884942142180648</v>
      </c>
      <c r="I665" s="10">
        <f>(data1!$A660-Logit!$B665)*data1!E660</f>
        <v>-59.884942142180655</v>
      </c>
      <c r="J665" s="10">
        <f>(data1!$A660-Logit!$B665)*data1!F660</f>
        <v>-28.145922806824906</v>
      </c>
      <c r="K665" s="10">
        <f>(data1!$A660-Logit!$B665)*data1!G660</f>
        <v>0</v>
      </c>
      <c r="L665" s="10">
        <f>(data1!$A660-Logit!$B665)*data1!H660</f>
        <v>0</v>
      </c>
    </row>
    <row r="666" spans="1:12" x14ac:dyDescent="0.25">
      <c r="A666">
        <v>660</v>
      </c>
      <c r="B666">
        <f>1/(1+EXP(-($A$3+SUMPRODUCT($B$3:$H$3,data1!B661:H661))))</f>
        <v>0.2074537188115787</v>
      </c>
      <c r="C666">
        <f>(B666^data1!A661)*((1-B666)^(1-data1!A661))</f>
        <v>0.7925462811884213</v>
      </c>
      <c r="D666">
        <f t="shared" si="12"/>
        <v>-0.23250437595992926</v>
      </c>
      <c r="E666" s="10">
        <f>data1!$A661-Logit!$B666</f>
        <v>-0.2074537188115787</v>
      </c>
      <c r="F666" s="10">
        <f>(data1!$A661-Logit!$B666)*data1!B661</f>
        <v>-2.0932080544637564</v>
      </c>
      <c r="G666" s="10">
        <f>(data1!$A661-Logit!$B666)*data1!C661</f>
        <v>-1.8670834693042084</v>
      </c>
      <c r="H666" s="10">
        <f>(data1!$A661-Logit!$B666)*data1!D661</f>
        <v>-2.0745371881157872</v>
      </c>
      <c r="I666" s="10">
        <f>(data1!$A661-Logit!$B666)*data1!E661</f>
        <v>-20.745371881157869</v>
      </c>
      <c r="J666" s="10">
        <f>(data1!$A661-Logit!$B666)*data1!F661</f>
        <v>-9.3354173465210408</v>
      </c>
      <c r="K666" s="10">
        <f>(data1!$A661-Logit!$B666)*data1!G661</f>
        <v>-0.2074537188115787</v>
      </c>
      <c r="L666" s="10">
        <f>(data1!$A661-Logit!$B666)*data1!H661</f>
        <v>-0.4149074376231574</v>
      </c>
    </row>
    <row r="667" spans="1:12" x14ac:dyDescent="0.25">
      <c r="A667">
        <v>661</v>
      </c>
      <c r="B667">
        <f>1/(1+EXP(-($A$3+SUMPRODUCT($B$3:$H$3,data1!B662:H662))))</f>
        <v>0.15977514419171288</v>
      </c>
      <c r="C667">
        <f>(B667^data1!A662)*((1-B667)^(1-data1!A662))</f>
        <v>0.8402248558082871</v>
      </c>
      <c r="D667">
        <f t="shared" si="12"/>
        <v>-0.17408573748008899</v>
      </c>
      <c r="E667" s="10">
        <f>data1!$A662-Logit!$B667</f>
        <v>-0.15977514419171288</v>
      </c>
      <c r="F667" s="10">
        <f>(data1!$A662-Logit!$B667)*data1!B662</f>
        <v>-8.8834977732617144</v>
      </c>
      <c r="G667" s="10">
        <f>(data1!$A662-Logit!$B667)*data1!C662</f>
        <v>-2.2368520186839804</v>
      </c>
      <c r="H667" s="10">
        <f>(data1!$A662-Logit!$B667)*data1!D662</f>
        <v>-1.1184260093419902</v>
      </c>
      <c r="I667" s="10">
        <f>(data1!$A662-Logit!$B667)*data1!E662</f>
        <v>-7.828982065393931</v>
      </c>
      <c r="J667" s="10">
        <f>(data1!$A662-Logit!$B667)*data1!F662</f>
        <v>-9.586508651502772</v>
      </c>
      <c r="K667" s="10">
        <f>(data1!$A662-Logit!$B667)*data1!G662</f>
        <v>0</v>
      </c>
      <c r="L667" s="10">
        <f>(data1!$A662-Logit!$B667)*data1!H662</f>
        <v>0</v>
      </c>
    </row>
    <row r="668" spans="1:12" x14ac:dyDescent="0.25">
      <c r="A668">
        <v>662</v>
      </c>
      <c r="B668">
        <f>1/(1+EXP(-($A$3+SUMPRODUCT($B$3:$H$3,data1!B663:H663))))</f>
        <v>0.58470925290286435</v>
      </c>
      <c r="C668">
        <f>(B668^data1!A663)*((1-B668)^(1-data1!A663))</f>
        <v>0.41529074709713565</v>
      </c>
      <c r="D668">
        <f t="shared" si="12"/>
        <v>-0.87877640863905648</v>
      </c>
      <c r="E668" s="10">
        <f>data1!$A663-Logit!$B668</f>
        <v>-0.58470925290286435</v>
      </c>
      <c r="F668" s="10">
        <f>(data1!$A663-Logit!$B668)*data1!B663</f>
        <v>-15.027028245701398</v>
      </c>
      <c r="G668" s="10">
        <f>(data1!$A663-Logit!$B668)*data1!C663</f>
        <v>-9.3553480464458296</v>
      </c>
      <c r="H668" s="10">
        <f>(data1!$A663-Logit!$B668)*data1!D663</f>
        <v>-2.9235462645143215</v>
      </c>
      <c r="I668" s="10">
        <f>(data1!$A663-Logit!$B668)*data1!E663</f>
        <v>-14.617731322571609</v>
      </c>
      <c r="J668" s="10">
        <f>(data1!$A663-Logit!$B668)*data1!F663</f>
        <v>-17.541277587085929</v>
      </c>
      <c r="K668" s="10">
        <f>(data1!$A663-Logit!$B668)*data1!G663</f>
        <v>-0.58470925290286435</v>
      </c>
      <c r="L668" s="10">
        <f>(data1!$A663-Logit!$B668)*data1!H663</f>
        <v>-0.58470925290286435</v>
      </c>
    </row>
    <row r="669" spans="1:12" x14ac:dyDescent="0.25">
      <c r="A669">
        <v>663</v>
      </c>
      <c r="B669">
        <f>1/(1+EXP(-($A$3+SUMPRODUCT($B$3:$H$3,data1!B664:H664))))</f>
        <v>0.44431566820511553</v>
      </c>
      <c r="C669">
        <f>(B669^data1!A664)*((1-B669)^(1-data1!A664))</f>
        <v>0.55568433179488452</v>
      </c>
      <c r="D669">
        <f t="shared" si="12"/>
        <v>-0.58755489453215426</v>
      </c>
      <c r="E669" s="10">
        <f>data1!$A664-Logit!$B669</f>
        <v>-0.44431566820511553</v>
      </c>
      <c r="F669" s="10">
        <f>(data1!$A664-Logit!$B669)*data1!B664</f>
        <v>-12.88515437794835</v>
      </c>
      <c r="G669" s="10">
        <f>(data1!$A664-Logit!$B669)*data1!C664</f>
        <v>-4.8874723502562709</v>
      </c>
      <c r="H669" s="10">
        <f>(data1!$A664-Logit!$B669)*data1!D664</f>
        <v>-6.6647350230767328</v>
      </c>
      <c r="I669" s="10">
        <f>(data1!$A664-Logit!$B669)*data1!E664</f>
        <v>-99.971025346150995</v>
      </c>
      <c r="J669" s="10">
        <f>(data1!$A664-Logit!$B669)*data1!F664</f>
        <v>-24.437361751281355</v>
      </c>
      <c r="K669" s="10">
        <f>(data1!$A664-Logit!$B669)*data1!G664</f>
        <v>0</v>
      </c>
      <c r="L669" s="10">
        <f>(data1!$A664-Logit!$B669)*data1!H664</f>
        <v>0</v>
      </c>
    </row>
    <row r="670" spans="1:12" x14ac:dyDescent="0.25">
      <c r="A670">
        <v>664</v>
      </c>
      <c r="B670">
        <f>1/(1+EXP(-($A$3+SUMPRODUCT($B$3:$H$3,data1!B665:H665))))</f>
        <v>0.26635205135395579</v>
      </c>
      <c r="C670">
        <f>(B670^data1!A665)*((1-B670)^(1-data1!A665))</f>
        <v>0.73364794864604421</v>
      </c>
      <c r="D670">
        <f t="shared" si="12"/>
        <v>-0.30972599942601503</v>
      </c>
      <c r="E670" s="10">
        <f>data1!$A665-Logit!$B670</f>
        <v>-0.26635205135395579</v>
      </c>
      <c r="F670" s="10">
        <f>(data1!$A665-Logit!$B670)*data1!B665</f>
        <v>-1.9406409862178275</v>
      </c>
      <c r="G670" s="10">
        <f>(data1!$A665-Logit!$B670)*data1!C665</f>
        <v>-3.1962246162474695</v>
      </c>
      <c r="H670" s="10">
        <f>(data1!$A665-Logit!$B670)*data1!D665</f>
        <v>-0.26635205135395579</v>
      </c>
      <c r="I670" s="10">
        <f>(data1!$A665-Logit!$B670)*data1!E665</f>
        <v>-0.26635205135395579</v>
      </c>
      <c r="J670" s="10">
        <f>(data1!$A665-Logit!$B670)*data1!F665</f>
        <v>-8.5232656433265852</v>
      </c>
      <c r="K670" s="10">
        <f>(data1!$A665-Logit!$B670)*data1!G665</f>
        <v>-0.26635205135395579</v>
      </c>
      <c r="L670" s="10">
        <f>(data1!$A665-Logit!$B670)*data1!H665</f>
        <v>-0.53270410270791158</v>
      </c>
    </row>
    <row r="671" spans="1:12" x14ac:dyDescent="0.25">
      <c r="A671">
        <v>665</v>
      </c>
      <c r="B671">
        <f>1/(1+EXP(-($A$3+SUMPRODUCT($B$3:$H$3,data1!B666:H666))))</f>
        <v>0.54377185770653325</v>
      </c>
      <c r="C671">
        <f>(B671^data1!A666)*((1-B671)^(1-data1!A666))</f>
        <v>0.45622814229346675</v>
      </c>
      <c r="D671">
        <f t="shared" si="12"/>
        <v>-0.7847622825350179</v>
      </c>
      <c r="E671" s="10">
        <f>data1!$A666-Logit!$B671</f>
        <v>-0.54377185770653325</v>
      </c>
      <c r="F671" s="10">
        <f>(data1!$A666-Logit!$B671)*data1!B666</f>
        <v>-20.528474574731444</v>
      </c>
      <c r="G671" s="10">
        <f>(data1!$A666-Logit!$B671)*data1!C666</f>
        <v>-6.5252622924783985</v>
      </c>
      <c r="H671" s="10">
        <f>(data1!$A666-Logit!$B671)*data1!D666</f>
        <v>-2.7188592885326663</v>
      </c>
      <c r="I671" s="10">
        <f>(data1!$A666-Logit!$B671)*data1!E666</f>
        <v>-13.594296442663332</v>
      </c>
      <c r="J671" s="10">
        <f>(data1!$A666-Logit!$B671)*data1!F666</f>
        <v>-19.575786877435196</v>
      </c>
      <c r="K671" s="10">
        <f>(data1!$A666-Logit!$B671)*data1!G666</f>
        <v>0</v>
      </c>
      <c r="L671" s="10">
        <f>(data1!$A666-Logit!$B671)*data1!H666</f>
        <v>-1.0875437154130665</v>
      </c>
    </row>
    <row r="672" spans="1:12" x14ac:dyDescent="0.25">
      <c r="A672">
        <v>666</v>
      </c>
      <c r="B672">
        <f>1/(1+EXP(-($A$3+SUMPRODUCT($B$3:$H$3,data1!B667:H667))))</f>
        <v>0.39089626574261016</v>
      </c>
      <c r="C672">
        <f>(B672^data1!A667)*((1-B672)^(1-data1!A667))</f>
        <v>0.60910373425738984</v>
      </c>
      <c r="D672">
        <f t="shared" si="12"/>
        <v>-0.49576669037965387</v>
      </c>
      <c r="E672" s="10">
        <f>data1!$A667-Logit!$B672</f>
        <v>-0.39089626574261016</v>
      </c>
      <c r="F672" s="10">
        <f>(data1!$A667-Logit!$B672)*data1!B667</f>
        <v>-5.1097958098315832</v>
      </c>
      <c r="G672" s="10">
        <f>(data1!$A667-Logit!$B672)*data1!C667</f>
        <v>-4.6907551889113215</v>
      </c>
      <c r="H672" s="10">
        <f>(data1!$A667-Logit!$B672)*data1!D667</f>
        <v>-3.5180663916834916</v>
      </c>
      <c r="I672" s="10">
        <f>(data1!$A667-Logit!$B672)*data1!E667</f>
        <v>-31.662597525151423</v>
      </c>
      <c r="J672" s="10">
        <f>(data1!$A667-Logit!$B672)*data1!F667</f>
        <v>-21.49929461584356</v>
      </c>
      <c r="K672" s="10">
        <f>(data1!$A667-Logit!$B672)*data1!G667</f>
        <v>0</v>
      </c>
      <c r="L672" s="10">
        <f>(data1!$A667-Logit!$B672)*data1!H667</f>
        <v>0</v>
      </c>
    </row>
    <row r="673" spans="1:12" x14ac:dyDescent="0.25">
      <c r="A673">
        <v>667</v>
      </c>
      <c r="B673">
        <f>1/(1+EXP(-($A$3+SUMPRODUCT($B$3:$H$3,data1!B668:H668))))</f>
        <v>0.8139242744500359</v>
      </c>
      <c r="C673">
        <f>(B673^data1!A668)*((1-B673)^(1-data1!A668))</f>
        <v>0.1860757255499641</v>
      </c>
      <c r="D673">
        <f t="shared" si="12"/>
        <v>-1.6816015615097779</v>
      </c>
      <c r="E673" s="10">
        <f>data1!$A668-Logit!$B673</f>
        <v>-0.8139242744500359</v>
      </c>
      <c r="F673" s="10">
        <f>(data1!$A668-Logit!$B673)*data1!B668</f>
        <v>-5.7332827103161632</v>
      </c>
      <c r="G673" s="10">
        <f>(data1!$A668-Logit!$B673)*data1!C668</f>
        <v>-9.7670912934004299</v>
      </c>
      <c r="H673" s="10">
        <f>(data1!$A668-Logit!$B673)*data1!D668</f>
        <v>-14.650636940100647</v>
      </c>
      <c r="I673" s="10">
        <f>(data1!$A668-Logit!$B673)*data1!E668</f>
        <v>-263.71146492181163</v>
      </c>
      <c r="J673" s="10">
        <f>(data1!$A668-Logit!$B673)*data1!F668</f>
        <v>-38.254440899151689</v>
      </c>
      <c r="K673" s="10">
        <f>(data1!$A668-Logit!$B673)*data1!G668</f>
        <v>0</v>
      </c>
      <c r="L673" s="10">
        <f>(data1!$A668-Logit!$B673)*data1!H668</f>
        <v>0</v>
      </c>
    </row>
    <row r="674" spans="1:12" x14ac:dyDescent="0.25">
      <c r="A674">
        <v>668</v>
      </c>
      <c r="B674">
        <f>1/(1+EXP(-($A$3+SUMPRODUCT($B$3:$H$3,data1!B669:H669))))</f>
        <v>0.23445846786199348</v>
      </c>
      <c r="C674">
        <f>(B674^data1!A669)*((1-B674)^(1-data1!A669))</f>
        <v>0.76554153213800658</v>
      </c>
      <c r="D674">
        <f t="shared" si="12"/>
        <v>-0.2671718104403934</v>
      </c>
      <c r="E674" s="10">
        <f>data1!$A669-Logit!$B674</f>
        <v>-0.23445846786199348</v>
      </c>
      <c r="F674" s="10">
        <f>(data1!$A669-Logit!$B674)*data1!B669</f>
        <v>-4.2671442939659077</v>
      </c>
      <c r="G674" s="10">
        <f>(data1!$A669-Logit!$B674)*data1!C669</f>
        <v>-2.813501614343922</v>
      </c>
      <c r="H674" s="10">
        <f>(data1!$A669-Logit!$B674)*data1!D669</f>
        <v>-0.23445846786199348</v>
      </c>
      <c r="I674" s="10">
        <f>(data1!$A669-Logit!$B674)*data1!E669</f>
        <v>-0.23445846786199348</v>
      </c>
      <c r="J674" s="10">
        <f>(data1!$A669-Logit!$B674)*data1!F669</f>
        <v>-11.019547989513693</v>
      </c>
      <c r="K674" s="10">
        <f>(data1!$A669-Logit!$B674)*data1!G669</f>
        <v>0</v>
      </c>
      <c r="L674" s="10">
        <f>(data1!$A669-Logit!$B674)*data1!H669</f>
        <v>-0.23445846786199348</v>
      </c>
    </row>
    <row r="675" spans="1:12" x14ac:dyDescent="0.25">
      <c r="A675">
        <v>669</v>
      </c>
      <c r="B675">
        <f>1/(1+EXP(-($A$3+SUMPRODUCT($B$3:$H$3,data1!B670:H670))))</f>
        <v>0.28602792804505028</v>
      </c>
      <c r="C675">
        <f>(B675^data1!A670)*((1-B675)^(1-data1!A670))</f>
        <v>0.71397207195494972</v>
      </c>
      <c r="D675">
        <f t="shared" si="12"/>
        <v>-0.33691143231659471</v>
      </c>
      <c r="E675" s="10">
        <f>data1!$A670-Logit!$B675</f>
        <v>-0.28602792804505028</v>
      </c>
      <c r="F675" s="10">
        <f>(data1!$A670-Logit!$B675)*data1!B670</f>
        <v>-7.722754057216358</v>
      </c>
      <c r="G675" s="10">
        <f>(data1!$A670-Logit!$B675)*data1!C670</f>
        <v>-3.146307208495553</v>
      </c>
      <c r="H675" s="10">
        <f>(data1!$A670-Logit!$B675)*data1!D670</f>
        <v>0</v>
      </c>
      <c r="I675" s="10">
        <f>(data1!$A670-Logit!$B675)*data1!E670</f>
        <v>0</v>
      </c>
      <c r="J675" s="10">
        <f>(data1!$A670-Logit!$B675)*data1!F670</f>
        <v>-10.58303333766686</v>
      </c>
      <c r="K675" s="10">
        <f>(data1!$A670-Logit!$B675)*data1!G670</f>
        <v>0</v>
      </c>
      <c r="L675" s="10">
        <f>(data1!$A670-Logit!$B675)*data1!H670</f>
        <v>-0.28602792804505028</v>
      </c>
    </row>
    <row r="676" spans="1:12" x14ac:dyDescent="0.25">
      <c r="A676">
        <v>670</v>
      </c>
      <c r="B676">
        <f>1/(1+EXP(-($A$3+SUMPRODUCT($B$3:$H$3,data1!B671:H671))))</f>
        <v>0.32594133745874576</v>
      </c>
      <c r="C676">
        <f>(B676^data1!A671)*((1-B676)^(1-data1!A671))</f>
        <v>0.67405866254125424</v>
      </c>
      <c r="D676">
        <f t="shared" si="12"/>
        <v>-0.39443813544592227</v>
      </c>
      <c r="E676" s="10">
        <f>data1!$A671-Logit!$B676</f>
        <v>-0.32594133745874576</v>
      </c>
      <c r="F676" s="10">
        <f>(data1!$A671-Logit!$B676)*data1!B671</f>
        <v>-9.8760222763265073</v>
      </c>
      <c r="G676" s="10">
        <f>(data1!$A671-Logit!$B676)*data1!C671</f>
        <v>-3.9112960495049491</v>
      </c>
      <c r="H676" s="10">
        <f>(data1!$A671-Logit!$B676)*data1!D671</f>
        <v>-1.9556480247524746</v>
      </c>
      <c r="I676" s="10">
        <f>(data1!$A671-Logit!$B676)*data1!E671</f>
        <v>-11.733888148514847</v>
      </c>
      <c r="J676" s="10">
        <f>(data1!$A671-Logit!$B676)*data1!F671</f>
        <v>-16.29706687293729</v>
      </c>
      <c r="K676" s="10">
        <f>(data1!$A671-Logit!$B676)*data1!G671</f>
        <v>0</v>
      </c>
      <c r="L676" s="10">
        <f>(data1!$A671-Logit!$B676)*data1!H671</f>
        <v>-0.65188267491749152</v>
      </c>
    </row>
    <row r="677" spans="1:12" x14ac:dyDescent="0.25">
      <c r="A677">
        <v>671</v>
      </c>
      <c r="B677">
        <f>1/(1+EXP(-($A$3+SUMPRODUCT($B$3:$H$3,data1!B672:H672))))</f>
        <v>0.63776976244738259</v>
      </c>
      <c r="C677">
        <f>(B677^data1!A672)*((1-B677)^(1-data1!A672))</f>
        <v>0.36223023755261741</v>
      </c>
      <c r="D677">
        <f t="shared" si="12"/>
        <v>-1.015475253989681</v>
      </c>
      <c r="E677" s="10">
        <f>data1!$A672-Logit!$B677</f>
        <v>-0.63776976244738259</v>
      </c>
      <c r="F677" s="10">
        <f>(data1!$A672-Logit!$B677)*data1!B672</f>
        <v>-7.6532371493685911</v>
      </c>
      <c r="G677" s="10">
        <f>(data1!$A672-Logit!$B677)*data1!C672</f>
        <v>-7.6532371493685911</v>
      </c>
      <c r="H677" s="10">
        <f>(data1!$A672-Logit!$B677)*data1!D672</f>
        <v>-0.63776976244738259</v>
      </c>
      <c r="I677" s="10">
        <f>(data1!$A672-Logit!$B677)*data1!E672</f>
        <v>-0.63776976244738259</v>
      </c>
      <c r="J677" s="10">
        <f>(data1!$A672-Logit!$B677)*data1!F672</f>
        <v>-19.133092873421479</v>
      </c>
      <c r="K677" s="10">
        <f>(data1!$A672-Logit!$B677)*data1!G672</f>
        <v>0</v>
      </c>
      <c r="L677" s="10">
        <f>(data1!$A672-Logit!$B677)*data1!H672</f>
        <v>-1.9133092873421478</v>
      </c>
    </row>
    <row r="678" spans="1:12" x14ac:dyDescent="0.25">
      <c r="A678">
        <v>672</v>
      </c>
      <c r="B678">
        <f>1/(1+EXP(-($A$3+SUMPRODUCT($B$3:$H$3,data1!B673:H673))))</f>
        <v>0.43709086357276916</v>
      </c>
      <c r="C678">
        <f>(B678^data1!A673)*((1-B678)^(1-data1!A673))</f>
        <v>0.56290913642723084</v>
      </c>
      <c r="D678">
        <f t="shared" si="12"/>
        <v>-0.57463705564861911</v>
      </c>
      <c r="E678" s="10">
        <f>data1!$A673-Logit!$B678</f>
        <v>-0.43709086357276916</v>
      </c>
      <c r="F678" s="10">
        <f>(data1!$A673-Logit!$B678)*data1!B673</f>
        <v>-13.768362202542228</v>
      </c>
      <c r="G678" s="10">
        <f>(data1!$A673-Logit!$B678)*data1!C673</f>
        <v>-7.4305446807370759</v>
      </c>
      <c r="H678" s="10">
        <f>(data1!$A673-Logit!$B678)*data1!D673</f>
        <v>-0.87418172714553832</v>
      </c>
      <c r="I678" s="10">
        <f>(data1!$A673-Logit!$B678)*data1!E673</f>
        <v>-1.7483634542910766</v>
      </c>
      <c r="J678" s="10">
        <f>(data1!$A673-Logit!$B678)*data1!F673</f>
        <v>-20.980361451492918</v>
      </c>
      <c r="K678" s="10">
        <f>(data1!$A673-Logit!$B678)*data1!G673</f>
        <v>0</v>
      </c>
      <c r="L678" s="10">
        <f>(data1!$A673-Logit!$B678)*data1!H673</f>
        <v>-0.43709086357276916</v>
      </c>
    </row>
    <row r="679" spans="1:12" x14ac:dyDescent="0.25">
      <c r="A679">
        <v>673</v>
      </c>
      <c r="B679">
        <f>1/(1+EXP(-($A$3+SUMPRODUCT($B$3:$H$3,data1!B674:H674))))</f>
        <v>0.68404550482239845</v>
      </c>
      <c r="C679">
        <f>(B679^data1!A674)*((1-B679)^(1-data1!A674))</f>
        <v>0.31595449517760155</v>
      </c>
      <c r="D679">
        <f t="shared" si="12"/>
        <v>-1.152157078367122</v>
      </c>
      <c r="E679" s="10">
        <f>data1!$A674-Logit!$B679</f>
        <v>-0.68404550482239845</v>
      </c>
      <c r="F679" s="10">
        <f>(data1!$A674-Logit!$B679)*data1!B674</f>
        <v>-18.532160169510657</v>
      </c>
      <c r="G679" s="10">
        <f>(data1!$A674-Logit!$B679)*data1!C674</f>
        <v>-6.8404550482239843</v>
      </c>
      <c r="H679" s="10">
        <f>(data1!$A674-Logit!$B679)*data1!D674</f>
        <v>-10.260682572335977</v>
      </c>
      <c r="I679" s="10">
        <f>(data1!$A674-Logit!$B679)*data1!E674</f>
        <v>-153.91023858503965</v>
      </c>
      <c r="J679" s="10">
        <f>(data1!$A674-Logit!$B679)*data1!F674</f>
        <v>-29.413956707363134</v>
      </c>
      <c r="K679" s="10">
        <f>(data1!$A674-Logit!$B679)*data1!G674</f>
        <v>0</v>
      </c>
      <c r="L679" s="10">
        <f>(data1!$A674-Logit!$B679)*data1!H674</f>
        <v>-1.3680910096447969</v>
      </c>
    </row>
    <row r="680" spans="1:12" x14ac:dyDescent="0.25">
      <c r="A680">
        <v>674</v>
      </c>
      <c r="B680">
        <f>1/(1+EXP(-($A$3+SUMPRODUCT($B$3:$H$3,data1!B675:H675))))</f>
        <v>0.47942674324009477</v>
      </c>
      <c r="C680">
        <f>(B680^data1!A675)*((1-B680)^(1-data1!A675))</f>
        <v>0.52057325675990529</v>
      </c>
      <c r="D680">
        <f t="shared" si="12"/>
        <v>-0.65282465777591492</v>
      </c>
      <c r="E680" s="10">
        <f>data1!$A675-Logit!$B680</f>
        <v>-0.47942674324009477</v>
      </c>
      <c r="F680" s="10">
        <f>(data1!$A675-Logit!$B680)*data1!B675</f>
        <v>-10.052620149776038</v>
      </c>
      <c r="G680" s="10">
        <f>(data1!$A675-Logit!$B680)*data1!C675</f>
        <v>-5.273694175641042</v>
      </c>
      <c r="H680" s="10">
        <f>(data1!$A675-Logit!$B680)*data1!D675</f>
        <v>-11.985668581002368</v>
      </c>
      <c r="I680" s="10">
        <f>(data1!$A675-Logit!$B680)*data1!E675</f>
        <v>-299.64171452505923</v>
      </c>
      <c r="J680" s="10">
        <f>(data1!$A675-Logit!$B680)*data1!F675</f>
        <v>-23.01248367552455</v>
      </c>
      <c r="K680" s="10">
        <f>(data1!$A675-Logit!$B680)*data1!G675</f>
        <v>-0.47942674324009477</v>
      </c>
      <c r="L680" s="10">
        <f>(data1!$A675-Logit!$B680)*data1!H675</f>
        <v>0</v>
      </c>
    </row>
    <row r="681" spans="1:12" x14ac:dyDescent="0.25">
      <c r="A681">
        <v>675</v>
      </c>
      <c r="B681">
        <f>1/(1+EXP(-($A$3+SUMPRODUCT($B$3:$H$3,data1!B676:H676))))</f>
        <v>0.14382149080112919</v>
      </c>
      <c r="C681">
        <f>(B681^data1!A676)*((1-B681)^(1-data1!A676))</f>
        <v>0.85617850919887084</v>
      </c>
      <c r="D681">
        <f t="shared" si="12"/>
        <v>-0.15527638579785696</v>
      </c>
      <c r="E681" s="10">
        <f>data1!$A676-Logit!$B681</f>
        <v>-0.14382149080112919</v>
      </c>
      <c r="F681" s="10">
        <f>(data1!$A676-Logit!$B681)*data1!B676</f>
        <v>-3.8831802516304879</v>
      </c>
      <c r="G681" s="10">
        <f>(data1!$A676-Logit!$B681)*data1!C676</f>
        <v>-2.0135008712158085</v>
      </c>
      <c r="H681" s="10">
        <f>(data1!$A676-Logit!$B681)*data1!D676</f>
        <v>-0.14382149080112919</v>
      </c>
      <c r="I681" s="10">
        <f>(data1!$A676-Logit!$B681)*data1!E676</f>
        <v>-0.14382149080112919</v>
      </c>
      <c r="J681" s="10">
        <f>(data1!$A676-Logit!$B681)*data1!F676</f>
        <v>-5.8966811228462968</v>
      </c>
      <c r="K681" s="10">
        <f>(data1!$A676-Logit!$B681)*data1!G676</f>
        <v>-0.14382149080112919</v>
      </c>
      <c r="L681" s="10">
        <f>(data1!$A676-Logit!$B681)*data1!H676</f>
        <v>-0.28764298160225837</v>
      </c>
    </row>
    <row r="682" spans="1:12" x14ac:dyDescent="0.25">
      <c r="A682">
        <v>676</v>
      </c>
      <c r="B682">
        <f>1/(1+EXP(-($A$3+SUMPRODUCT($B$3:$H$3,data1!B677:H677))))</f>
        <v>0.17345645351866104</v>
      </c>
      <c r="C682">
        <f>(B682^data1!A677)*((1-B682)^(1-data1!A677))</f>
        <v>0.82654354648133899</v>
      </c>
      <c r="D682">
        <f t="shared" si="12"/>
        <v>-0.19050267529130047</v>
      </c>
      <c r="E682" s="10">
        <f>data1!$A677-Logit!$B682</f>
        <v>-0.17345645351866104</v>
      </c>
      <c r="F682" s="10">
        <f>(data1!$A677-Logit!$B682)*data1!B677</f>
        <v>-1.9470487569153514</v>
      </c>
      <c r="G682" s="10">
        <f>(data1!$A677-Logit!$B682)*data1!C677</f>
        <v>-2.0814774422239326</v>
      </c>
      <c r="H682" s="10">
        <f>(data1!$A677-Logit!$B682)*data1!D677</f>
        <v>0</v>
      </c>
      <c r="I682" s="10">
        <f>(data1!$A677-Logit!$B682)*data1!E677</f>
        <v>0</v>
      </c>
      <c r="J682" s="10">
        <f>(data1!$A677-Logit!$B682)*data1!F677</f>
        <v>-8.6728226759330518</v>
      </c>
      <c r="K682" s="10">
        <f>(data1!$A677-Logit!$B682)*data1!G677</f>
        <v>0</v>
      </c>
      <c r="L682" s="10">
        <f>(data1!$A677-Logit!$B682)*data1!H677</f>
        <v>0</v>
      </c>
    </row>
    <row r="683" spans="1:12" x14ac:dyDescent="0.25">
      <c r="A683">
        <v>677</v>
      </c>
      <c r="B683">
        <f>1/(1+EXP(-($A$3+SUMPRODUCT($B$3:$H$3,data1!B678:H678))))</f>
        <v>2.3769225985539225E-2</v>
      </c>
      <c r="C683">
        <f>(B683^data1!A678)*((1-B683)^(1-data1!A678))</f>
        <v>0.97623077401446079</v>
      </c>
      <c r="D683">
        <f t="shared" si="12"/>
        <v>-2.4056271733344736E-2</v>
      </c>
      <c r="E683" s="10">
        <f>data1!$A678-Logit!$B683</f>
        <v>-2.3769225985539225E-2</v>
      </c>
      <c r="F683" s="10">
        <f>(data1!$A678-Logit!$B683)*data1!B678</f>
        <v>-0.89609983778931024</v>
      </c>
      <c r="G683" s="10">
        <f>(data1!$A678-Logit!$B683)*data1!C678</f>
        <v>-0.1901538078843138</v>
      </c>
      <c r="H683" s="10">
        <f>(data1!$A678-Logit!$B683)*data1!D678</f>
        <v>0</v>
      </c>
      <c r="I683" s="10">
        <f>(data1!$A678-Logit!$B683)*data1!E678</f>
        <v>0</v>
      </c>
      <c r="J683" s="10">
        <f>(data1!$A678-Logit!$B683)*data1!F678</f>
        <v>-1.3786151071612751</v>
      </c>
      <c r="K683" s="10">
        <f>(data1!$A678-Logit!$B683)*data1!G678</f>
        <v>0</v>
      </c>
      <c r="L683" s="10">
        <f>(data1!$A678-Logit!$B683)*data1!H678</f>
        <v>0</v>
      </c>
    </row>
    <row r="684" spans="1:12" x14ac:dyDescent="0.25">
      <c r="A684">
        <v>678</v>
      </c>
      <c r="B684">
        <f>1/(1+EXP(-($A$3+SUMPRODUCT($B$3:$H$3,data1!B679:H679))))</f>
        <v>0.41444176685395828</v>
      </c>
      <c r="C684">
        <f>(B684^data1!A679)*((1-B684)^(1-data1!A679))</f>
        <v>0.58555823314604172</v>
      </c>
      <c r="D684">
        <f t="shared" si="12"/>
        <v>-0.53518964205822772</v>
      </c>
      <c r="E684" s="10">
        <f>data1!$A679-Logit!$B684</f>
        <v>-0.41444176685395828</v>
      </c>
      <c r="F684" s="10">
        <f>(data1!$A679-Logit!$B684)*data1!B679</f>
        <v>-11.687258141475617</v>
      </c>
      <c r="G684" s="10">
        <f>(data1!$A679-Logit!$B684)*data1!C679</f>
        <v>-5.387742969101458</v>
      </c>
      <c r="H684" s="10">
        <f>(data1!$A679-Logit!$B684)*data1!D679</f>
        <v>0</v>
      </c>
      <c r="I684" s="10">
        <f>(data1!$A679-Logit!$B684)*data1!E679</f>
        <v>0</v>
      </c>
      <c r="J684" s="10">
        <f>(data1!$A679-Logit!$B684)*data1!F679</f>
        <v>-15.748787140450414</v>
      </c>
      <c r="K684" s="10">
        <f>(data1!$A679-Logit!$B684)*data1!G679</f>
        <v>0</v>
      </c>
      <c r="L684" s="10">
        <f>(data1!$A679-Logit!$B684)*data1!H679</f>
        <v>-2.0722088342697913</v>
      </c>
    </row>
    <row r="685" spans="1:12" x14ac:dyDescent="0.25">
      <c r="A685">
        <v>679</v>
      </c>
      <c r="B685">
        <f>1/(1+EXP(-($A$3+SUMPRODUCT($B$3:$H$3,data1!B680:H680))))</f>
        <v>0.64613331224451609</v>
      </c>
      <c r="C685">
        <f>(B685^data1!A680)*((1-B685)^(1-data1!A680))</f>
        <v>0.35386668775548391</v>
      </c>
      <c r="D685">
        <f t="shared" si="12"/>
        <v>-1.0388350250368743</v>
      </c>
      <c r="E685" s="10">
        <f>data1!$A680-Logit!$B685</f>
        <v>-0.64613331224451609</v>
      </c>
      <c r="F685" s="10">
        <f>(data1!$A680-Logit!$B685)*data1!B680</f>
        <v>-21.968532616313546</v>
      </c>
      <c r="G685" s="10">
        <f>(data1!$A680-Logit!$B685)*data1!C680</f>
        <v>-7.7535997469341931</v>
      </c>
      <c r="H685" s="10">
        <f>(data1!$A680-Logit!$B685)*data1!D680</f>
        <v>-5.1690664979561287</v>
      </c>
      <c r="I685" s="10">
        <f>(data1!$A680-Logit!$B685)*data1!E680</f>
        <v>-41.35253198364903</v>
      </c>
      <c r="J685" s="10">
        <f>(data1!$A680-Logit!$B685)*data1!F680</f>
        <v>-23.906932553047096</v>
      </c>
      <c r="K685" s="10">
        <f>(data1!$A680-Logit!$B685)*data1!G680</f>
        <v>0</v>
      </c>
      <c r="L685" s="10">
        <f>(data1!$A680-Logit!$B685)*data1!H680</f>
        <v>-0.64613331224451609</v>
      </c>
    </row>
    <row r="686" spans="1:12" x14ac:dyDescent="0.25">
      <c r="A686">
        <v>680</v>
      </c>
      <c r="B686">
        <f>1/(1+EXP(-($A$3+SUMPRODUCT($B$3:$H$3,data1!B681:H681))))</f>
        <v>0.7714455081221534</v>
      </c>
      <c r="C686">
        <f>(B686^data1!A681)*((1-B686)^(1-data1!A681))</f>
        <v>0.2285544918778466</v>
      </c>
      <c r="D686">
        <f t="shared" si="12"/>
        <v>-1.4759806205893939</v>
      </c>
      <c r="E686" s="10">
        <f>data1!$A681-Logit!$B686</f>
        <v>-0.7714455081221534</v>
      </c>
      <c r="F686" s="10">
        <f>(data1!$A681-Logit!$B686)*data1!B681</f>
        <v>-48.755356701886349</v>
      </c>
      <c r="G686" s="10">
        <f>(data1!$A681-Logit!$B686)*data1!C681</f>
        <v>-12.343128129954454</v>
      </c>
      <c r="H686" s="10">
        <f>(data1!$A681-Logit!$B686)*data1!D681</f>
        <v>-16.971801178687375</v>
      </c>
      <c r="I686" s="10">
        <f>(data1!$A681-Logit!$B686)*data1!E681</f>
        <v>-373.37962593112223</v>
      </c>
      <c r="J686" s="10">
        <f>(data1!$A681-Logit!$B686)*data1!F681</f>
        <v>-38.572275406107671</v>
      </c>
      <c r="K686" s="10">
        <f>(data1!$A681-Logit!$B686)*data1!G681</f>
        <v>0</v>
      </c>
      <c r="L686" s="10">
        <f>(data1!$A681-Logit!$B686)*data1!H681</f>
        <v>0</v>
      </c>
    </row>
    <row r="687" spans="1:12" x14ac:dyDescent="0.25">
      <c r="A687">
        <v>681</v>
      </c>
      <c r="B687">
        <f>1/(1+EXP(-($A$3+SUMPRODUCT($B$3:$H$3,data1!B682:H682))))</f>
        <v>0.38429586763903784</v>
      </c>
      <c r="C687">
        <f>(B687^data1!A682)*((1-B687)^(1-data1!A682))</f>
        <v>0.61570413236096222</v>
      </c>
      <c r="D687">
        <f t="shared" si="12"/>
        <v>-0.48498873544065102</v>
      </c>
      <c r="E687" s="10">
        <f>data1!$A682-Logit!$B687</f>
        <v>-0.38429586763903784</v>
      </c>
      <c r="F687" s="10">
        <f>(data1!$A682-Logit!$B687)*data1!B682</f>
        <v>-2.8822190072927838</v>
      </c>
      <c r="G687" s="10">
        <f>(data1!$A682-Logit!$B687)*data1!C682</f>
        <v>-3.0743669411123027</v>
      </c>
      <c r="H687" s="10">
        <f>(data1!$A682-Logit!$B687)*data1!D682</f>
        <v>-1.9214793381951891</v>
      </c>
      <c r="I687" s="10">
        <f>(data1!$A682-Logit!$B687)*data1!E682</f>
        <v>-9.6073966909759463</v>
      </c>
      <c r="J687" s="10">
        <f>(data1!$A682-Logit!$B687)*data1!F682</f>
        <v>-16.14042644083959</v>
      </c>
      <c r="K687" s="10">
        <f>(data1!$A682-Logit!$B687)*data1!G682</f>
        <v>0</v>
      </c>
      <c r="L687" s="10">
        <f>(data1!$A682-Logit!$B687)*data1!H682</f>
        <v>-1.5371834705561513</v>
      </c>
    </row>
    <row r="688" spans="1:12" x14ac:dyDescent="0.25">
      <c r="A688">
        <v>682</v>
      </c>
      <c r="B688">
        <f>1/(1+EXP(-($A$3+SUMPRODUCT($B$3:$H$3,data1!B683:H683))))</f>
        <v>0.32469744172329817</v>
      </c>
      <c r="C688">
        <f>(B688^data1!A683)*((1-B688)^(1-data1!A683))</f>
        <v>0.67530255827670183</v>
      </c>
      <c r="D688">
        <f t="shared" si="12"/>
        <v>-0.39259445405267207</v>
      </c>
      <c r="E688" s="10">
        <f>data1!$A683-Logit!$B688</f>
        <v>-0.32469744172329817</v>
      </c>
      <c r="F688" s="10">
        <f>(data1!$A683-Logit!$B688)*data1!B683</f>
        <v>-5.65298241085772</v>
      </c>
      <c r="G688" s="10">
        <f>(data1!$A683-Logit!$B688)*data1!C683</f>
        <v>-2.9222769755096838</v>
      </c>
      <c r="H688" s="10">
        <f>(data1!$A683-Logit!$B688)*data1!D683</f>
        <v>-3.2469744172329817</v>
      </c>
      <c r="I688" s="10">
        <f>(data1!$A683-Logit!$B688)*data1!E683</f>
        <v>-32.469744172329818</v>
      </c>
      <c r="J688" s="10">
        <f>(data1!$A683-Logit!$B688)*data1!F683</f>
        <v>-12.013805343762032</v>
      </c>
      <c r="K688" s="10">
        <f>(data1!$A683-Logit!$B688)*data1!G683</f>
        <v>-0.32469744172329817</v>
      </c>
      <c r="L688" s="10">
        <f>(data1!$A683-Logit!$B688)*data1!H683</f>
        <v>-0.97409232516989452</v>
      </c>
    </row>
    <row r="689" spans="1:12" x14ac:dyDescent="0.25">
      <c r="A689">
        <v>683</v>
      </c>
      <c r="B689">
        <f>1/(1+EXP(-($A$3+SUMPRODUCT($B$3:$H$3,data1!B684:H684))))</f>
        <v>0.3987970746497046</v>
      </c>
      <c r="C689">
        <f>(B689^data1!A684)*((1-B689)^(1-data1!A684))</f>
        <v>0.6012029253502954</v>
      </c>
      <c r="D689">
        <f t="shared" si="12"/>
        <v>-0.50882275526303444</v>
      </c>
      <c r="E689" s="10">
        <f>data1!$A684-Logit!$B689</f>
        <v>-0.3987970746497046</v>
      </c>
      <c r="F689" s="10">
        <f>(data1!$A684-Logit!$B689)*data1!B684</f>
        <v>-20.338650807134936</v>
      </c>
      <c r="G689" s="10">
        <f>(data1!$A684-Logit!$B689)*data1!C684</f>
        <v>-6.3807531943952736</v>
      </c>
      <c r="H689" s="10">
        <f>(data1!$A684-Logit!$B689)*data1!D684</f>
        <v>-0.3987970746497046</v>
      </c>
      <c r="I689" s="10">
        <f>(data1!$A684-Logit!$B689)*data1!E684</f>
        <v>-0.3987970746497046</v>
      </c>
      <c r="J689" s="10">
        <f>(data1!$A684-Logit!$B689)*data1!F684</f>
        <v>-16.350680060637888</v>
      </c>
      <c r="K689" s="10">
        <f>(data1!$A684-Logit!$B689)*data1!G684</f>
        <v>0</v>
      </c>
      <c r="L689" s="10">
        <f>(data1!$A684-Logit!$B689)*data1!H684</f>
        <v>-0.79759414929940919</v>
      </c>
    </row>
    <row r="690" spans="1:12" x14ac:dyDescent="0.25">
      <c r="A690">
        <v>684</v>
      </c>
      <c r="B690">
        <f>1/(1+EXP(-($A$3+SUMPRODUCT($B$3:$H$3,data1!B685:H685))))</f>
        <v>0.59820992571406473</v>
      </c>
      <c r="C690">
        <f>(B690^data1!A685)*((1-B690)^(1-data1!A685))</f>
        <v>0.40179007428593527</v>
      </c>
      <c r="D690">
        <f t="shared" si="12"/>
        <v>-0.91182553002754696</v>
      </c>
      <c r="E690" s="10">
        <f>data1!$A685-Logit!$B690</f>
        <v>-0.59820992571406473</v>
      </c>
      <c r="F690" s="10">
        <f>(data1!$A685-Logit!$B690)*data1!B685</f>
        <v>-7.7264796195938557</v>
      </c>
      <c r="G690" s="10">
        <f>(data1!$A685-Logit!$B690)*data1!C685</f>
        <v>-7.1785191085687767</v>
      </c>
      <c r="H690" s="10">
        <f>(data1!$A685-Logit!$B690)*data1!D685</f>
        <v>-0.59820992571406473</v>
      </c>
      <c r="I690" s="10">
        <f>(data1!$A685-Logit!$B690)*data1!E685</f>
        <v>-0.59820992571406473</v>
      </c>
      <c r="J690" s="10">
        <f>(data1!$A685-Logit!$B690)*data1!F685</f>
        <v>-18.544507697136005</v>
      </c>
      <c r="K690" s="10">
        <f>(data1!$A685-Logit!$B690)*data1!G685</f>
        <v>0</v>
      </c>
      <c r="L690" s="10">
        <f>(data1!$A685-Logit!$B690)*data1!H685</f>
        <v>-1.1964198514281295</v>
      </c>
    </row>
    <row r="691" spans="1:12" x14ac:dyDescent="0.25">
      <c r="A691">
        <v>685</v>
      </c>
      <c r="B691">
        <f>1/(1+EXP(-($A$3+SUMPRODUCT($B$3:$H$3,data1!B686:H686))))</f>
        <v>0.31961441152656411</v>
      </c>
      <c r="C691">
        <f>(B691^data1!A686)*((1-B691)^(1-data1!A686))</f>
        <v>0.68038558847343589</v>
      </c>
      <c r="D691">
        <f t="shared" si="12"/>
        <v>-0.38509559964677847</v>
      </c>
      <c r="E691" s="10">
        <f>data1!$A686-Logit!$B691</f>
        <v>-0.31961441152656411</v>
      </c>
      <c r="F691" s="10">
        <f>(data1!$A686-Logit!$B691)*data1!B686</f>
        <v>-6.9995554905085395</v>
      </c>
      <c r="G691" s="10">
        <f>(data1!$A686-Logit!$B691)*data1!C686</f>
        <v>-3.8353729383187694</v>
      </c>
      <c r="H691" s="10">
        <f>(data1!$A686-Logit!$B691)*data1!D686</f>
        <v>-1.9176864691593847</v>
      </c>
      <c r="I691" s="10">
        <f>(data1!$A686-Logit!$B691)*data1!E686</f>
        <v>-11.506118814956308</v>
      </c>
      <c r="J691" s="10">
        <f>(data1!$A686-Logit!$B691)*data1!F686</f>
        <v>-16.300334987854768</v>
      </c>
      <c r="K691" s="10">
        <f>(data1!$A686-Logit!$B691)*data1!G686</f>
        <v>0</v>
      </c>
      <c r="L691" s="10">
        <f>(data1!$A686-Logit!$B691)*data1!H686</f>
        <v>0</v>
      </c>
    </row>
    <row r="692" spans="1:12" x14ac:dyDescent="0.25">
      <c r="A692">
        <v>686</v>
      </c>
      <c r="B692">
        <f>1/(1+EXP(-($A$3+SUMPRODUCT($B$3:$H$3,data1!B687:H687))))</f>
        <v>0.26580217870671918</v>
      </c>
      <c r="C692">
        <f>(B692^data1!A687)*((1-B692)^(1-data1!A687))</f>
        <v>0.73419782129328082</v>
      </c>
      <c r="D692">
        <f t="shared" si="12"/>
        <v>-0.30897677538051971</v>
      </c>
      <c r="E692" s="10">
        <f>data1!$A687-Logit!$B692</f>
        <v>-0.26580217870671918</v>
      </c>
      <c r="F692" s="10">
        <f>(data1!$A687-Logit!$B692)*data1!B687</f>
        <v>-4.6887502701537409</v>
      </c>
      <c r="G692" s="10">
        <f>(data1!$A687-Logit!$B692)*data1!C687</f>
        <v>-3.1896261444806302</v>
      </c>
      <c r="H692" s="10">
        <f>(data1!$A687-Logit!$B692)*data1!D687</f>
        <v>-1.0632087148268767</v>
      </c>
      <c r="I692" s="10">
        <f>(data1!$A687-Logit!$B692)*data1!E687</f>
        <v>-4.2528348593075069</v>
      </c>
      <c r="J692" s="10">
        <f>(data1!$A687-Logit!$B692)*data1!F687</f>
        <v>-9.5688784334418902</v>
      </c>
      <c r="K692" s="10">
        <f>(data1!$A687-Logit!$B692)*data1!G687</f>
        <v>-0.26580217870671918</v>
      </c>
      <c r="L692" s="10">
        <f>(data1!$A687-Logit!$B692)*data1!H687</f>
        <v>-0.53160435741343837</v>
      </c>
    </row>
    <row r="693" spans="1:12" x14ac:dyDescent="0.25">
      <c r="A693">
        <v>687</v>
      </c>
      <c r="B693">
        <f>1/(1+EXP(-($A$3+SUMPRODUCT($B$3:$H$3,data1!B688:H688))))</f>
        <v>0.42175604660826543</v>
      </c>
      <c r="C693">
        <f>(B693^data1!A688)*((1-B693)^(1-data1!A688))</f>
        <v>0.57824395339173451</v>
      </c>
      <c r="D693">
        <f t="shared" si="12"/>
        <v>-0.54775943466242527</v>
      </c>
      <c r="E693" s="10">
        <f>data1!$A688-Logit!$B693</f>
        <v>-0.42175604660826543</v>
      </c>
      <c r="F693" s="10">
        <f>(data1!$A688-Logit!$B693)*data1!B688</f>
        <v>-8.435120932165308</v>
      </c>
      <c r="G693" s="10">
        <f>(data1!$A688-Logit!$B693)*data1!C688</f>
        <v>-6.3263406991239819</v>
      </c>
      <c r="H693" s="10">
        <f>(data1!$A688-Logit!$B693)*data1!D688</f>
        <v>-2.5305362796495925</v>
      </c>
      <c r="I693" s="10">
        <f>(data1!$A688-Logit!$B693)*data1!E688</f>
        <v>-15.183217677897556</v>
      </c>
      <c r="J693" s="10">
        <f>(data1!$A688-Logit!$B693)*data1!F688</f>
        <v>-22.774826516846332</v>
      </c>
      <c r="K693" s="10">
        <f>(data1!$A688-Logit!$B693)*data1!G688</f>
        <v>0</v>
      </c>
      <c r="L693" s="10">
        <f>(data1!$A688-Logit!$B693)*data1!H688</f>
        <v>0</v>
      </c>
    </row>
    <row r="694" spans="1:12" x14ac:dyDescent="0.25">
      <c r="A694">
        <v>688</v>
      </c>
      <c r="B694">
        <f>1/(1+EXP(-($A$3+SUMPRODUCT($B$3:$H$3,data1!B689:H689))))</f>
        <v>0.17452716858797418</v>
      </c>
      <c r="C694">
        <f>(B694^data1!A689)*((1-B694)^(1-data1!A689))</f>
        <v>0.82547283141202588</v>
      </c>
      <c r="D694">
        <f t="shared" si="12"/>
        <v>-0.19179892783887234</v>
      </c>
      <c r="E694" s="10">
        <f>data1!$A689-Logit!$B694</f>
        <v>-0.17452716858797418</v>
      </c>
      <c r="F694" s="10">
        <f>(data1!$A689-Logit!$B694)*data1!B689</f>
        <v>-2.6179075288196128</v>
      </c>
      <c r="G694" s="10">
        <f>(data1!$A689-Logit!$B694)*data1!C689</f>
        <v>-2.0943260230556904</v>
      </c>
      <c r="H694" s="10">
        <f>(data1!$A689-Logit!$B694)*data1!D689</f>
        <v>0</v>
      </c>
      <c r="I694" s="10">
        <f>(data1!$A689-Logit!$B694)*data1!E689</f>
        <v>0</v>
      </c>
      <c r="J694" s="10">
        <f>(data1!$A689-Logit!$B694)*data1!F689</f>
        <v>-8.5518312608107347</v>
      </c>
      <c r="K694" s="10">
        <f>(data1!$A689-Logit!$B694)*data1!G689</f>
        <v>0</v>
      </c>
      <c r="L694" s="10">
        <f>(data1!$A689-Logit!$B694)*data1!H689</f>
        <v>0</v>
      </c>
    </row>
    <row r="695" spans="1:12" x14ac:dyDescent="0.25">
      <c r="A695">
        <v>689</v>
      </c>
      <c r="B695">
        <f>1/(1+EXP(-($A$3+SUMPRODUCT($B$3:$H$3,data1!B690:H690))))</f>
        <v>3.592169281185377E-2</v>
      </c>
      <c r="C695">
        <f>(B695^data1!A690)*((1-B695)^(1-data1!A690))</f>
        <v>0.96407830718814624</v>
      </c>
      <c r="D695">
        <f t="shared" si="12"/>
        <v>-3.6582756147719657E-2</v>
      </c>
      <c r="E695" s="10">
        <f>data1!$A690-Logit!$B695</f>
        <v>-3.592169281185377E-2</v>
      </c>
      <c r="F695" s="10">
        <f>(data1!$A690-Logit!$B695)*data1!B690</f>
        <v>-0.50505901600800618</v>
      </c>
      <c r="G695" s="10">
        <f>(data1!$A690-Logit!$B695)*data1!C690</f>
        <v>-0.32329523530668391</v>
      </c>
      <c r="H695" s="10">
        <f>(data1!$A690-Logit!$B695)*data1!D690</f>
        <v>-3.592169281185377E-2</v>
      </c>
      <c r="I695" s="10">
        <f>(data1!$A690-Logit!$B695)*data1!E690</f>
        <v>-3.592169281185377E-2</v>
      </c>
      <c r="J695" s="10">
        <f>(data1!$A690-Logit!$B695)*data1!F690</f>
        <v>-1.724241254968981</v>
      </c>
      <c r="K695" s="10">
        <f>(data1!$A690-Logit!$B695)*data1!G690</f>
        <v>-3.592169281185377E-2</v>
      </c>
      <c r="L695" s="10">
        <f>(data1!$A690-Logit!$B695)*data1!H690</f>
        <v>-3.592169281185377E-2</v>
      </c>
    </row>
    <row r="696" spans="1:12" x14ac:dyDescent="0.25">
      <c r="A696">
        <v>690</v>
      </c>
      <c r="B696">
        <f>1/(1+EXP(-($A$3+SUMPRODUCT($B$3:$H$3,data1!B691:H691))))</f>
        <v>0.28712922602881563</v>
      </c>
      <c r="C696">
        <f>(B696^data1!A691)*((1-B696)^(1-data1!A691))</f>
        <v>0.71287077397118437</v>
      </c>
      <c r="D696">
        <f t="shared" si="12"/>
        <v>-0.33845511767144071</v>
      </c>
      <c r="E696" s="10">
        <f>data1!$A691-Logit!$B696</f>
        <v>-0.28712922602881563</v>
      </c>
      <c r="F696" s="10">
        <f>(data1!$A691-Logit!$B696)*data1!B691</f>
        <v>-4.5438199471404426</v>
      </c>
      <c r="G696" s="10">
        <f>(data1!$A691-Logit!$B696)*data1!C691</f>
        <v>-2.5841630342593405</v>
      </c>
      <c r="H696" s="10">
        <f>(data1!$A691-Logit!$B696)*data1!D691</f>
        <v>-0.8613876780864469</v>
      </c>
      <c r="I696" s="10">
        <f>(data1!$A691-Logit!$B696)*data1!E691</f>
        <v>-2.5841630342593405</v>
      </c>
      <c r="J696" s="10">
        <f>(data1!$A691-Logit!$B696)*data1!F691</f>
        <v>-12.059427493210256</v>
      </c>
      <c r="K696" s="10">
        <f>(data1!$A691-Logit!$B696)*data1!G691</f>
        <v>0</v>
      </c>
      <c r="L696" s="10">
        <f>(data1!$A691-Logit!$B696)*data1!H691</f>
        <v>-0.57425845205763126</v>
      </c>
    </row>
    <row r="697" spans="1:12" x14ac:dyDescent="0.25">
      <c r="A697">
        <v>691</v>
      </c>
      <c r="B697">
        <f>1/(1+EXP(-($A$3+SUMPRODUCT($B$3:$H$3,data1!B692:H692))))</f>
        <v>0.54322087651998741</v>
      </c>
      <c r="C697">
        <f>(B697^data1!A692)*((1-B697)^(1-data1!A692))</f>
        <v>0.45677912348001259</v>
      </c>
      <c r="D697">
        <f t="shared" si="12"/>
        <v>-0.78355532334840972</v>
      </c>
      <c r="E697" s="10">
        <f>data1!$A692-Logit!$B697</f>
        <v>-0.54322087651998741</v>
      </c>
      <c r="F697" s="10">
        <f>(data1!$A692-Logit!$B697)*data1!B692</f>
        <v>-8.9685767956783646</v>
      </c>
      <c r="G697" s="10">
        <f>(data1!$A692-Logit!$B697)*data1!C692</f>
        <v>-6.5186505182398484</v>
      </c>
      <c r="H697" s="10">
        <f>(data1!$A692-Logit!$B697)*data1!D692</f>
        <v>-8.1483131477998114</v>
      </c>
      <c r="I697" s="10">
        <f>(data1!$A692-Logit!$B697)*data1!E692</f>
        <v>-122.22469721699717</v>
      </c>
      <c r="J697" s="10">
        <f>(data1!$A692-Logit!$B697)*data1!F692</f>
        <v>-22.272055937319482</v>
      </c>
      <c r="K697" s="10">
        <f>(data1!$A692-Logit!$B697)*data1!G692</f>
        <v>-0.54322087651998741</v>
      </c>
      <c r="L697" s="10">
        <f>(data1!$A692-Logit!$B697)*data1!H692</f>
        <v>-1.0864417530399748</v>
      </c>
    </row>
    <row r="698" spans="1:12" x14ac:dyDescent="0.25">
      <c r="A698">
        <v>692</v>
      </c>
      <c r="B698">
        <f>1/(1+EXP(-($A$3+SUMPRODUCT($B$3:$H$3,data1!B693:H693))))</f>
        <v>0.9006279272156209</v>
      </c>
      <c r="C698">
        <f>(B698^data1!A693)*((1-B698)^(1-data1!A693))</f>
        <v>9.9372072784379095E-2</v>
      </c>
      <c r="D698">
        <f t="shared" si="12"/>
        <v>-2.3088841626993055</v>
      </c>
      <c r="E698" s="10">
        <f>data1!$A693-Logit!$B698</f>
        <v>-0.9006279272156209</v>
      </c>
      <c r="F698" s="10">
        <f>(data1!$A693-Logit!$B698)*data1!B693</f>
        <v>-11.708163053803071</v>
      </c>
      <c r="G698" s="10">
        <f>(data1!$A693-Logit!$B698)*data1!C693</f>
        <v>-14.410046835449934</v>
      </c>
      <c r="H698" s="10">
        <f>(data1!$A693-Logit!$B698)*data1!D693</f>
        <v>-29.720721598115489</v>
      </c>
      <c r="I698" s="10">
        <f>(data1!$A693-Logit!$B698)*data1!E693</f>
        <v>-980.78381273781122</v>
      </c>
      <c r="J698" s="10">
        <f>(data1!$A693-Logit!$B698)*data1!F693</f>
        <v>-49.534535996859148</v>
      </c>
      <c r="K698" s="10">
        <f>(data1!$A693-Logit!$B698)*data1!G693</f>
        <v>0</v>
      </c>
      <c r="L698" s="10">
        <f>(data1!$A693-Logit!$B698)*data1!H693</f>
        <v>0</v>
      </c>
    </row>
    <row r="699" spans="1:12" x14ac:dyDescent="0.25">
      <c r="A699">
        <v>693</v>
      </c>
      <c r="B699">
        <f>1/(1+EXP(-($A$3+SUMPRODUCT($B$3:$H$3,data1!B694:H694))))</f>
        <v>0.2506128218223253</v>
      </c>
      <c r="C699">
        <f>(B699^data1!A694)*((1-B699)^(1-data1!A694))</f>
        <v>0.74938717817767464</v>
      </c>
      <c r="D699">
        <f t="shared" si="12"/>
        <v>-0.28849950221957937</v>
      </c>
      <c r="E699" s="10">
        <f>data1!$A694-Logit!$B699</f>
        <v>-0.2506128218223253</v>
      </c>
      <c r="F699" s="10">
        <f>(data1!$A694-Logit!$B699)*data1!B694</f>
        <v>-2.5061282182232532</v>
      </c>
      <c r="G699" s="10">
        <f>(data1!$A694-Logit!$B699)*data1!C694</f>
        <v>-2.2555153964009276</v>
      </c>
      <c r="H699" s="10">
        <f>(data1!$A694-Logit!$B699)*data1!D694</f>
        <v>-0.50122564364465061</v>
      </c>
      <c r="I699" s="10">
        <f>(data1!$A694-Logit!$B699)*data1!E694</f>
        <v>-1.0024512872893012</v>
      </c>
      <c r="J699" s="10">
        <f>(data1!$A694-Logit!$B699)*data1!F694</f>
        <v>-10.525738516537663</v>
      </c>
      <c r="K699" s="10">
        <f>(data1!$A694-Logit!$B699)*data1!G694</f>
        <v>0</v>
      </c>
      <c r="L699" s="10">
        <f>(data1!$A694-Logit!$B699)*data1!H694</f>
        <v>0</v>
      </c>
    </row>
    <row r="700" spans="1:12" x14ac:dyDescent="0.25">
      <c r="A700">
        <v>694</v>
      </c>
      <c r="B700">
        <f>1/(1+EXP(-($A$3+SUMPRODUCT($B$3:$H$3,data1!B695:H695))))</f>
        <v>0.67249313526443921</v>
      </c>
      <c r="C700">
        <f>(B700^data1!A695)*((1-B700)^(1-data1!A695))</f>
        <v>0.32750686473556079</v>
      </c>
      <c r="D700">
        <f t="shared" si="12"/>
        <v>-1.1162462631018966</v>
      </c>
      <c r="E700" s="10">
        <f>data1!$A695-Logit!$B700</f>
        <v>-0.67249313526443921</v>
      </c>
      <c r="F700" s="10">
        <f>(data1!$A695-Logit!$B700)*data1!B695</f>
        <v>-14.794848975817663</v>
      </c>
      <c r="G700" s="10">
        <f>(data1!$A695-Logit!$B700)*data1!C695</f>
        <v>-10.087397028966588</v>
      </c>
      <c r="H700" s="10">
        <f>(data1!$A695-Logit!$B700)*data1!D695</f>
        <v>-0.67249313526443921</v>
      </c>
      <c r="I700" s="10">
        <f>(data1!$A695-Logit!$B700)*data1!E695</f>
        <v>-0.67249313526443921</v>
      </c>
      <c r="J700" s="10">
        <f>(data1!$A695-Logit!$B700)*data1!F695</f>
        <v>-21.519780328462055</v>
      </c>
      <c r="K700" s="10">
        <f>(data1!$A695-Logit!$B700)*data1!G695</f>
        <v>0</v>
      </c>
      <c r="L700" s="10">
        <f>(data1!$A695-Logit!$B700)*data1!H695</f>
        <v>-0.67249313526443921</v>
      </c>
    </row>
    <row r="701" spans="1:12" x14ac:dyDescent="0.25">
      <c r="A701">
        <v>695</v>
      </c>
      <c r="B701">
        <f>1/(1+EXP(-($A$3+SUMPRODUCT($B$3:$H$3,data1!B696:H696))))</f>
        <v>0.62758546968131701</v>
      </c>
      <c r="C701">
        <f>(B701^data1!A696)*((1-B701)^(1-data1!A696))</f>
        <v>0.37241453031868299</v>
      </c>
      <c r="D701">
        <f t="shared" si="12"/>
        <v>-0.98774771629883285</v>
      </c>
      <c r="E701" s="10">
        <f>data1!$A696-Logit!$B701</f>
        <v>-0.62758546968131701</v>
      </c>
      <c r="F701" s="10">
        <f>(data1!$A696-Logit!$B701)*data1!B696</f>
        <v>-18.702046517693564</v>
      </c>
      <c r="G701" s="10">
        <f>(data1!$A696-Logit!$B701)*data1!C696</f>
        <v>-7.5310256361758041</v>
      </c>
      <c r="H701" s="10">
        <f>(data1!$A696-Logit!$B701)*data1!D696</f>
        <v>-6.2758546968131697</v>
      </c>
      <c r="I701" s="10">
        <f>(data1!$A696-Logit!$B701)*data1!E696</f>
        <v>-62.758546968131704</v>
      </c>
      <c r="J701" s="10">
        <f>(data1!$A696-Logit!$B701)*data1!F696</f>
        <v>-26.986175196296632</v>
      </c>
      <c r="K701" s="10">
        <f>(data1!$A696-Logit!$B701)*data1!G696</f>
        <v>0</v>
      </c>
      <c r="L701" s="10">
        <f>(data1!$A696-Logit!$B701)*data1!H696</f>
        <v>-1.255170939362634</v>
      </c>
    </row>
    <row r="702" spans="1:12" x14ac:dyDescent="0.25">
      <c r="A702">
        <v>696</v>
      </c>
      <c r="B702">
        <f>1/(1+EXP(-($A$3+SUMPRODUCT($B$3:$H$3,data1!B697:H697))))</f>
        <v>0.19647117219795066</v>
      </c>
      <c r="C702">
        <f>(B702^data1!A697)*((1-B702)^(1-data1!A697))</f>
        <v>0.80352882780204937</v>
      </c>
      <c r="D702">
        <f t="shared" si="12"/>
        <v>-0.21874221666091967</v>
      </c>
      <c r="E702" s="10">
        <f>data1!$A697-Logit!$B702</f>
        <v>-0.19647117219795066</v>
      </c>
      <c r="F702" s="10">
        <f>(data1!$A697-Logit!$B702)*data1!B697</f>
        <v>-2.9470675829692596</v>
      </c>
      <c r="G702" s="10">
        <f>(data1!$A697-Logit!$B702)*data1!C697</f>
        <v>-2.357654066375408</v>
      </c>
      <c r="H702" s="10">
        <f>(data1!$A697-Logit!$B702)*data1!D697</f>
        <v>0</v>
      </c>
      <c r="I702" s="10">
        <f>(data1!$A697-Logit!$B702)*data1!E697</f>
        <v>0</v>
      </c>
      <c r="J702" s="10">
        <f>(data1!$A697-Logit!$B702)*data1!F697</f>
        <v>-6.4835486825323718</v>
      </c>
      <c r="K702" s="10">
        <f>(data1!$A697-Logit!$B702)*data1!G697</f>
        <v>-0.19647117219795066</v>
      </c>
      <c r="L702" s="10">
        <f>(data1!$A697-Logit!$B702)*data1!H697</f>
        <v>-0.58941351659385199</v>
      </c>
    </row>
    <row r="703" spans="1:12" x14ac:dyDescent="0.25">
      <c r="A703">
        <v>697</v>
      </c>
      <c r="B703">
        <f>1/(1+EXP(-($A$3+SUMPRODUCT($B$3:$H$3,data1!B698:H698))))</f>
        <v>0.79671745120752913</v>
      </c>
      <c r="C703">
        <f>(B703^data1!A698)*((1-B703)^(1-data1!A698))</f>
        <v>0.20328254879247087</v>
      </c>
      <c r="D703">
        <f t="shared" si="12"/>
        <v>-1.5931584017151508</v>
      </c>
      <c r="E703" s="10">
        <f>data1!$A698-Logit!$B703</f>
        <v>-0.79671745120752913</v>
      </c>
      <c r="F703" s="10">
        <f>(data1!$A698-Logit!$B703)*data1!B698</f>
        <v>-17.766798554080765</v>
      </c>
      <c r="G703" s="10">
        <f>(data1!$A698-Logit!$B703)*data1!C698</f>
        <v>-11.950761768112937</v>
      </c>
      <c r="H703" s="10">
        <f>(data1!$A698-Logit!$B703)*data1!D698</f>
        <v>-11.154044316905408</v>
      </c>
      <c r="I703" s="10">
        <f>(data1!$A698-Logit!$B703)*data1!E698</f>
        <v>-156.15662043667569</v>
      </c>
      <c r="J703" s="10">
        <f>(data1!$A698-Logit!$B703)*data1!F698</f>
        <v>-38.242437657961396</v>
      </c>
      <c r="K703" s="10">
        <f>(data1!$A698-Logit!$B703)*data1!G698</f>
        <v>0</v>
      </c>
      <c r="L703" s="10">
        <f>(data1!$A698-Logit!$B703)*data1!H698</f>
        <v>-0.79671745120752913</v>
      </c>
    </row>
    <row r="704" spans="1:12" x14ac:dyDescent="0.25">
      <c r="A704">
        <v>698</v>
      </c>
      <c r="B704">
        <f>1/(1+EXP(-($A$3+SUMPRODUCT($B$3:$H$3,data1!B699:H699))))</f>
        <v>0.81494469015685056</v>
      </c>
      <c r="C704">
        <f>(B704^data1!A699)*((1-B704)^(1-data1!A699))</f>
        <v>0.18505530984314944</v>
      </c>
      <c r="D704">
        <f t="shared" si="12"/>
        <v>-1.6871005264619401</v>
      </c>
      <c r="E704" s="10">
        <f>data1!$A699-Logit!$B704</f>
        <v>-0.81494469015685056</v>
      </c>
      <c r="F704" s="10">
        <f>(data1!$A699-Logit!$B704)*data1!B699</f>
        <v>-11.85744539722057</v>
      </c>
      <c r="G704" s="10">
        <f>(data1!$A699-Logit!$B704)*data1!C699</f>
        <v>-9.7793362818822072</v>
      </c>
      <c r="H704" s="10">
        <f>(data1!$A699-Logit!$B704)*data1!D699</f>
        <v>-12.224170352352758</v>
      </c>
      <c r="I704" s="10">
        <f>(data1!$A699-Logit!$B704)*data1!E699</f>
        <v>-183.36255528529136</v>
      </c>
      <c r="J704" s="10">
        <f>(data1!$A699-Logit!$B704)*data1!F699</f>
        <v>-35.042621676744574</v>
      </c>
      <c r="K704" s="10">
        <f>(data1!$A699-Logit!$B704)*data1!G699</f>
        <v>0</v>
      </c>
      <c r="L704" s="10">
        <f>(data1!$A699-Logit!$B704)*data1!H699</f>
        <v>-1.6298893803137011</v>
      </c>
    </row>
    <row r="705" spans="1:12" x14ac:dyDescent="0.25">
      <c r="A705">
        <v>699</v>
      </c>
      <c r="B705">
        <f>1/(1+EXP(-($A$3+SUMPRODUCT($B$3:$H$3,data1!B700:H700))))</f>
        <v>0.67751332757548699</v>
      </c>
      <c r="C705">
        <f>(B705^data1!A700)*((1-B705)^(1-data1!A700))</f>
        <v>0.32248667242451301</v>
      </c>
      <c r="D705">
        <f t="shared" si="12"/>
        <v>-1.1316934694157084</v>
      </c>
      <c r="E705" s="10">
        <f>data1!$A700-Logit!$B705</f>
        <v>-0.67751332757548699</v>
      </c>
      <c r="F705" s="10">
        <f>(data1!$A700-Logit!$B705)*data1!B700</f>
        <v>-13.367337642923351</v>
      </c>
      <c r="G705" s="10">
        <f>(data1!$A700-Logit!$B705)*data1!C700</f>
        <v>-11.517726568783278</v>
      </c>
      <c r="H705" s="10">
        <f>(data1!$A700-Logit!$B705)*data1!D700</f>
        <v>-10.162699913632306</v>
      </c>
      <c r="I705" s="10">
        <f>(data1!$A700-Logit!$B705)*data1!E700</f>
        <v>-152.44049870448458</v>
      </c>
      <c r="J705" s="10">
        <f>(data1!$A700-Logit!$B705)*data1!F700</f>
        <v>-31.843126396047889</v>
      </c>
      <c r="K705" s="10">
        <f>(data1!$A700-Logit!$B705)*data1!G700</f>
        <v>-0.67751332757548699</v>
      </c>
      <c r="L705" s="10">
        <f>(data1!$A700-Logit!$B705)*data1!H700</f>
        <v>-2.032539982726461</v>
      </c>
    </row>
    <row r="706" spans="1:12" x14ac:dyDescent="0.25">
      <c r="A706">
        <v>700</v>
      </c>
      <c r="B706">
        <f>1/(1+EXP(-($A$3+SUMPRODUCT($B$3:$H$3,data1!B701:H701))))</f>
        <v>0.33679132698727438</v>
      </c>
      <c r="C706">
        <f>(B706^data1!A701)*((1-B706)^(1-data1!A701))</f>
        <v>0.66320867301272557</v>
      </c>
      <c r="D706">
        <f t="shared" si="12"/>
        <v>-0.41066559772435807</v>
      </c>
      <c r="E706" s="10">
        <f>data1!$A701-Logit!$B706</f>
        <v>-0.33679132698727438</v>
      </c>
      <c r="F706" s="10">
        <f>(data1!$A701-Logit!$B706)*data1!B701</f>
        <v>-11.787696444554603</v>
      </c>
      <c r="G706" s="10">
        <f>(data1!$A701-Logit!$B706)*data1!C701</f>
        <v>-4.0414959238472923</v>
      </c>
      <c r="H706" s="10">
        <f>(data1!$A701-Logit!$B706)*data1!D701</f>
        <v>-3.3679132698727439</v>
      </c>
      <c r="I706" s="10">
        <f>(data1!$A701-Logit!$B706)*data1!E701</f>
        <v>-33.679132698727436</v>
      </c>
      <c r="J706" s="10">
        <f>(data1!$A701-Logit!$B706)*data1!F701</f>
        <v>-18.186731657312816</v>
      </c>
      <c r="K706" s="10">
        <f>(data1!$A701-Logit!$B706)*data1!G701</f>
        <v>0</v>
      </c>
      <c r="L706" s="10">
        <f>(data1!$A701-Logit!$B706)*data1!H701</f>
        <v>0</v>
      </c>
    </row>
    <row r="707" spans="1:12" x14ac:dyDescent="0.25">
      <c r="A707">
        <v>701</v>
      </c>
      <c r="B707">
        <f>1/(1+EXP(-($A$3+SUMPRODUCT($B$3:$H$3,data1!B702:H702))))</f>
        <v>0.33703712147023968</v>
      </c>
      <c r="C707">
        <f>(B707^data1!A702)*((1-B707)^(1-data1!A702))</f>
        <v>0.66296287852976032</v>
      </c>
      <c r="D707">
        <f t="shared" si="12"/>
        <v>-0.41103628051497265</v>
      </c>
      <c r="E707" s="10">
        <f>data1!$A702-Logit!$B707</f>
        <v>-0.33703712147023968</v>
      </c>
      <c r="F707" s="10">
        <f>(data1!$A702-Logit!$B707)*data1!B702</f>
        <v>-7.0824980500044887</v>
      </c>
      <c r="G707" s="10">
        <f>(data1!$A702-Logit!$B707)*data1!C702</f>
        <v>-4.0444454576428761</v>
      </c>
      <c r="H707" s="10">
        <f>(data1!$A702-Logit!$B707)*data1!D702</f>
        <v>-2.0222227288214381</v>
      </c>
      <c r="I707" s="10">
        <f>(data1!$A702-Logit!$B707)*data1!E702</f>
        <v>-12.133336372928628</v>
      </c>
      <c r="J707" s="10">
        <f>(data1!$A702-Logit!$B707)*data1!F702</f>
        <v>-17.188893194982224</v>
      </c>
      <c r="K707" s="10">
        <f>(data1!$A702-Logit!$B707)*data1!G702</f>
        <v>0</v>
      </c>
      <c r="L707" s="10">
        <f>(data1!$A702-Logit!$B707)*data1!H702</f>
        <v>-0.33703712147023968</v>
      </c>
    </row>
    <row r="708" spans="1:12" x14ac:dyDescent="0.25">
      <c r="A708">
        <v>702</v>
      </c>
      <c r="B708">
        <f>1/(1+EXP(-($A$3+SUMPRODUCT($B$3:$H$3,data1!B703:H703))))</f>
        <v>0.65916784106262305</v>
      </c>
      <c r="C708">
        <f>(B708^data1!A703)*((1-B708)^(1-data1!A703))</f>
        <v>0.34083215893737695</v>
      </c>
      <c r="D708">
        <f t="shared" si="12"/>
        <v>-1.0763651253997339</v>
      </c>
      <c r="E708" s="10">
        <f>data1!$A703-Logit!$B708</f>
        <v>-0.65916784106262305</v>
      </c>
      <c r="F708" s="10">
        <f>(data1!$A703-Logit!$B708)*data1!B703</f>
        <v>-7.1691097059368118</v>
      </c>
      <c r="G708" s="10">
        <f>(data1!$A703-Logit!$B708)*data1!C703</f>
        <v>-6.5916784106262307</v>
      </c>
      <c r="H708" s="10">
        <f>(data1!$A703-Logit!$B708)*data1!D703</f>
        <v>-11.865021139127215</v>
      </c>
      <c r="I708" s="10">
        <f>(data1!$A703-Logit!$B708)*data1!E703</f>
        <v>-213.57038050428986</v>
      </c>
      <c r="J708" s="10">
        <f>(data1!$A703-Logit!$B708)*data1!F703</f>
        <v>-33.617559894193775</v>
      </c>
      <c r="K708" s="10">
        <f>(data1!$A703-Logit!$B708)*data1!G703</f>
        <v>0</v>
      </c>
      <c r="L708" s="10">
        <f>(data1!$A703-Logit!$B708)*data1!H703</f>
        <v>-0.65916784106262305</v>
      </c>
    </row>
    <row r="709" spans="1:12" x14ac:dyDescent="0.25">
      <c r="A709">
        <v>703</v>
      </c>
      <c r="B709">
        <f>1/(1+EXP(-($A$3+SUMPRODUCT($B$3:$H$3,data1!B704:H704))))</f>
        <v>0.47908053009309859</v>
      </c>
      <c r="C709">
        <f>(B709^data1!A704)*((1-B709)^(1-data1!A704))</f>
        <v>0.52091946990690141</v>
      </c>
      <c r="D709">
        <f t="shared" si="12"/>
        <v>-0.65215981749257146</v>
      </c>
      <c r="E709" s="10">
        <f>data1!$A704-Logit!$B709</f>
        <v>-0.47908053009309859</v>
      </c>
      <c r="F709" s="10">
        <f>(data1!$A704-Logit!$B709)*data1!B704</f>
        <v>-13.342392945847502</v>
      </c>
      <c r="G709" s="10">
        <f>(data1!$A704-Logit!$B709)*data1!C704</f>
        <v>-6.2280468912102815</v>
      </c>
      <c r="H709" s="10">
        <f>(data1!$A704-Logit!$B709)*data1!D704</f>
        <v>-7.1862079513964785</v>
      </c>
      <c r="I709" s="10">
        <f>(data1!$A704-Logit!$B709)*data1!E704</f>
        <v>-107.79311927094719</v>
      </c>
      <c r="J709" s="10">
        <f>(data1!$A704-Logit!$B709)*data1!F704</f>
        <v>-20.600462794003239</v>
      </c>
      <c r="K709" s="10">
        <f>(data1!$A704-Logit!$B709)*data1!G704</f>
        <v>-0.47908053009309859</v>
      </c>
      <c r="L709" s="10">
        <f>(data1!$A704-Logit!$B709)*data1!H704</f>
        <v>-0.47908053009309859</v>
      </c>
    </row>
    <row r="710" spans="1:12" x14ac:dyDescent="0.25">
      <c r="A710">
        <v>704</v>
      </c>
      <c r="B710">
        <f>1/(1+EXP(-($A$3+SUMPRODUCT($B$3:$H$3,data1!B705:H705))))</f>
        <v>0.8245584664582134</v>
      </c>
      <c r="C710">
        <f>(B710^data1!A705)*((1-B710)^(1-data1!A705))</f>
        <v>0.1754415335417866</v>
      </c>
      <c r="D710">
        <f t="shared" si="12"/>
        <v>-1.740449433792453</v>
      </c>
      <c r="E710" s="10">
        <f>data1!$A705-Logit!$B710</f>
        <v>-0.8245584664582134</v>
      </c>
      <c r="F710" s="10">
        <f>(data1!$A705-Logit!$B710)*data1!B705</f>
        <v>-7.8827792853390219</v>
      </c>
      <c r="G710" s="10">
        <f>(data1!$A705-Logit!$B710)*data1!C705</f>
        <v>-9.8947015974985604</v>
      </c>
      <c r="H710" s="10">
        <f>(data1!$A705-Logit!$B710)*data1!D705</f>
        <v>-24.736753993746401</v>
      </c>
      <c r="I710" s="10">
        <f>(data1!$A705-Logit!$B710)*data1!E705</f>
        <v>-742.10261981239205</v>
      </c>
      <c r="J710" s="10">
        <f>(data1!$A705-Logit!$B710)*data1!F705</f>
        <v>-43.701598722285311</v>
      </c>
      <c r="K710" s="10">
        <f>(data1!$A705-Logit!$B710)*data1!G705</f>
        <v>0</v>
      </c>
      <c r="L710" s="10">
        <f>(data1!$A705-Logit!$B710)*data1!H705</f>
        <v>0</v>
      </c>
    </row>
    <row r="711" spans="1:12" x14ac:dyDescent="0.25">
      <c r="A711">
        <v>705</v>
      </c>
      <c r="B711">
        <f>1/(1+EXP(-($A$3+SUMPRODUCT($B$3:$H$3,data1!B706:H706))))</f>
        <v>0.55326805846119653</v>
      </c>
      <c r="C711">
        <f>(B711^data1!A706)*((1-B711)^(1-data1!A706))</f>
        <v>0.44673194153880347</v>
      </c>
      <c r="D711">
        <f t="shared" ref="D711:D774" si="13">LN(C711)</f>
        <v>-0.80579654760893327</v>
      </c>
      <c r="E711" s="10">
        <f>data1!$A706-Logit!$B711</f>
        <v>-0.55326805846119653</v>
      </c>
      <c r="F711" s="10">
        <f>(data1!$A706-Logit!$B711)*data1!B706</f>
        <v>-16.764021749264256</v>
      </c>
      <c r="G711" s="10">
        <f>(data1!$A706-Logit!$B711)*data1!C706</f>
        <v>-6.085948643073162</v>
      </c>
      <c r="H711" s="10">
        <f>(data1!$A706-Logit!$B711)*data1!D706</f>
        <v>-8.2990208769179485</v>
      </c>
      <c r="I711" s="10">
        <f>(data1!$A706-Logit!$B711)*data1!E706</f>
        <v>-124.48531315376923</v>
      </c>
      <c r="J711" s="10">
        <f>(data1!$A706-Logit!$B711)*data1!F706</f>
        <v>-18.811113987680681</v>
      </c>
      <c r="K711" s="10">
        <f>(data1!$A706-Logit!$B711)*data1!G706</f>
        <v>-0.55326805846119653</v>
      </c>
      <c r="L711" s="10">
        <f>(data1!$A706-Logit!$B711)*data1!H706</f>
        <v>-0.55326805846119653</v>
      </c>
    </row>
    <row r="712" spans="1:12" x14ac:dyDescent="0.25">
      <c r="A712">
        <v>706</v>
      </c>
      <c r="B712">
        <f>1/(1+EXP(-($A$3+SUMPRODUCT($B$3:$H$3,data1!B707:H707))))</f>
        <v>0.41613549959314372</v>
      </c>
      <c r="C712">
        <f>(B712^data1!A707)*((1-B712)^(1-data1!A707))</f>
        <v>0.58386450040685633</v>
      </c>
      <c r="D712">
        <f t="shared" si="13"/>
        <v>-0.53808634292595325</v>
      </c>
      <c r="E712" s="10">
        <f>data1!$A707-Logit!$B712</f>
        <v>-0.41613549959314372</v>
      </c>
      <c r="F712" s="10">
        <f>(data1!$A707-Logit!$B712)*data1!B707</f>
        <v>-3.2125659695503672</v>
      </c>
      <c r="G712" s="10">
        <f>(data1!$A707-Logit!$B712)*data1!C707</f>
        <v>-3.3290839967451498</v>
      </c>
      <c r="H712" s="10">
        <f>(data1!$A707-Logit!$B712)*data1!D707</f>
        <v>-4.1613549959314371</v>
      </c>
      <c r="I712" s="10">
        <f>(data1!$A707-Logit!$B712)*data1!E707</f>
        <v>-41.613549959314369</v>
      </c>
      <c r="J712" s="10">
        <f>(data1!$A707-Logit!$B712)*data1!F707</f>
        <v>-12.900200487387455</v>
      </c>
      <c r="K712" s="10">
        <f>(data1!$A707-Logit!$B712)*data1!G707</f>
        <v>-0.41613549959314372</v>
      </c>
      <c r="L712" s="10">
        <f>(data1!$A707-Logit!$B712)*data1!H707</f>
        <v>-0.41613549959314372</v>
      </c>
    </row>
    <row r="713" spans="1:12" x14ac:dyDescent="0.25">
      <c r="A713">
        <v>707</v>
      </c>
      <c r="B713">
        <f>1/(1+EXP(-($A$3+SUMPRODUCT($B$3:$H$3,data1!B708:H708))))</f>
        <v>0.1115428663015519</v>
      </c>
      <c r="C713">
        <f>(B713^data1!A708)*((1-B713)^(1-data1!A708))</f>
        <v>0.88845713369844814</v>
      </c>
      <c r="D713">
        <f t="shared" si="13"/>
        <v>-0.11826887824803026</v>
      </c>
      <c r="E713" s="10">
        <f>data1!$A708-Logit!$B713</f>
        <v>-0.1115428663015519</v>
      </c>
      <c r="F713" s="10">
        <f>(data1!$A708-Logit!$B713)*data1!B708</f>
        <v>-1.1767772607564901</v>
      </c>
      <c r="G713" s="10">
        <f>(data1!$A708-Logit!$B713)*data1!C708</f>
        <v>-1.3385143956186227</v>
      </c>
      <c r="H713" s="10">
        <f>(data1!$A708-Logit!$B713)*data1!D708</f>
        <v>0</v>
      </c>
      <c r="I713" s="10">
        <f>(data1!$A708-Logit!$B713)*data1!E708</f>
        <v>0</v>
      </c>
      <c r="J713" s="10">
        <f>(data1!$A708-Logit!$B713)*data1!F708</f>
        <v>-6.2464005128869067</v>
      </c>
      <c r="K713" s="10">
        <f>(data1!$A708-Logit!$B713)*data1!G708</f>
        <v>0</v>
      </c>
      <c r="L713" s="10">
        <f>(data1!$A708-Logit!$B713)*data1!H708</f>
        <v>0</v>
      </c>
    </row>
    <row r="714" spans="1:12" x14ac:dyDescent="0.25">
      <c r="A714">
        <v>708</v>
      </c>
      <c r="B714">
        <f>1/(1+EXP(-($A$3+SUMPRODUCT($B$3:$H$3,data1!B709:H709))))</f>
        <v>0.45331593408908788</v>
      </c>
      <c r="C714">
        <f>(B714^data1!A709)*((1-B714)^(1-data1!A709))</f>
        <v>0.54668406591091212</v>
      </c>
      <c r="D714">
        <f t="shared" si="13"/>
        <v>-0.60388421945268422</v>
      </c>
      <c r="E714" s="10">
        <f>data1!$A709-Logit!$B714</f>
        <v>-0.45331593408908788</v>
      </c>
      <c r="F714" s="10">
        <f>(data1!$A709-Logit!$B714)*data1!B709</f>
        <v>-10.927634315257654</v>
      </c>
      <c r="G714" s="10">
        <f>(data1!$A709-Logit!$B714)*data1!C709</f>
        <v>-7.2530549454254061</v>
      </c>
      <c r="H714" s="10">
        <f>(data1!$A709-Logit!$B714)*data1!D709</f>
        <v>0</v>
      </c>
      <c r="I714" s="10">
        <f>(data1!$A709-Logit!$B714)*data1!E709</f>
        <v>0</v>
      </c>
      <c r="J714" s="10">
        <f>(data1!$A709-Logit!$B714)*data1!F709</f>
        <v>-19.039269231741692</v>
      </c>
      <c r="K714" s="10">
        <f>(data1!$A709-Logit!$B714)*data1!G709</f>
        <v>0</v>
      </c>
      <c r="L714" s="10">
        <f>(data1!$A709-Logit!$B714)*data1!H709</f>
        <v>-0.45331593408908788</v>
      </c>
    </row>
    <row r="715" spans="1:12" x14ac:dyDescent="0.25">
      <c r="A715">
        <v>709</v>
      </c>
      <c r="B715">
        <f>1/(1+EXP(-($A$3+SUMPRODUCT($B$3:$H$3,data1!B710:H710))))</f>
        <v>0.6604153093892916</v>
      </c>
      <c r="C715">
        <f>(B715^data1!A710)*((1-B715)^(1-data1!A710))</f>
        <v>0.3395846906107084</v>
      </c>
      <c r="D715">
        <f t="shared" si="13"/>
        <v>-1.0800319062127322</v>
      </c>
      <c r="E715" s="10">
        <f>data1!$A710-Logit!$B715</f>
        <v>-0.6604153093892916</v>
      </c>
      <c r="F715" s="10">
        <f>(data1!$A710-Logit!$B715)*data1!B710</f>
        <v>-15.186250593649344</v>
      </c>
      <c r="G715" s="10">
        <f>(data1!$A710-Logit!$B715)*data1!C710</f>
        <v>-7.9249837126714997</v>
      </c>
      <c r="H715" s="10">
        <f>(data1!$A710-Logit!$B715)*data1!D710</f>
        <v>-2.6416612375571664</v>
      </c>
      <c r="I715" s="10">
        <f>(data1!$A710-Logit!$B715)*data1!E710</f>
        <v>-10.566644950228666</v>
      </c>
      <c r="J715" s="10">
        <f>(data1!$A710-Logit!$B715)*data1!F710</f>
        <v>-21.133289900457331</v>
      </c>
      <c r="K715" s="10">
        <f>(data1!$A710-Logit!$B715)*data1!G710</f>
        <v>0</v>
      </c>
      <c r="L715" s="10">
        <f>(data1!$A710-Logit!$B715)*data1!H710</f>
        <v>-1.3208306187785832</v>
      </c>
    </row>
    <row r="716" spans="1:12" x14ac:dyDescent="0.25">
      <c r="A716">
        <v>710</v>
      </c>
      <c r="B716">
        <f>1/(1+EXP(-($A$3+SUMPRODUCT($B$3:$H$3,data1!B711:H711))))</f>
        <v>0.19901729298682991</v>
      </c>
      <c r="C716">
        <f>(B716^data1!A711)*((1-B716)^(1-data1!A711))</f>
        <v>0.80098270701317009</v>
      </c>
      <c r="D716">
        <f t="shared" si="13"/>
        <v>-0.22191592139380764</v>
      </c>
      <c r="E716" s="10">
        <f>data1!$A711-Logit!$B716</f>
        <v>-0.19901729298682991</v>
      </c>
      <c r="F716" s="10">
        <f>(data1!$A711-Logit!$B716)*data1!B711</f>
        <v>-1.1941037579209794</v>
      </c>
      <c r="G716" s="10">
        <f>(data1!$A711-Logit!$B716)*data1!C711</f>
        <v>-2.3882075158419589</v>
      </c>
      <c r="H716" s="10">
        <f>(data1!$A711-Logit!$B716)*data1!D711</f>
        <v>0</v>
      </c>
      <c r="I716" s="10">
        <f>(data1!$A711-Logit!$B716)*data1!E711</f>
        <v>0</v>
      </c>
      <c r="J716" s="10">
        <f>(data1!$A711-Logit!$B716)*data1!F711</f>
        <v>-6.9656052545390468</v>
      </c>
      <c r="K716" s="10">
        <f>(data1!$A711-Logit!$B716)*data1!G711</f>
        <v>-0.19901729298682991</v>
      </c>
      <c r="L716" s="10">
        <f>(data1!$A711-Logit!$B716)*data1!H711</f>
        <v>-0.59705187896048972</v>
      </c>
    </row>
    <row r="717" spans="1:12" x14ac:dyDescent="0.25">
      <c r="A717">
        <v>711</v>
      </c>
      <c r="B717">
        <f>1/(1+EXP(-($A$3+SUMPRODUCT($B$3:$H$3,data1!B712:H712))))</f>
        <v>0.29421762985924033</v>
      </c>
      <c r="C717">
        <f>(B717^data1!A712)*((1-B717)^(1-data1!A712))</f>
        <v>0.70578237014075973</v>
      </c>
      <c r="D717">
        <f t="shared" si="13"/>
        <v>-0.34844834660102414</v>
      </c>
      <c r="E717" s="10">
        <f>data1!$A712-Logit!$B717</f>
        <v>-0.29421762985924033</v>
      </c>
      <c r="F717" s="10">
        <f>(data1!$A712-Logit!$B717)*data1!B712</f>
        <v>-7.1641993993076136</v>
      </c>
      <c r="G717" s="10">
        <f>(data1!$A712-Logit!$B717)*data1!C712</f>
        <v>-3.5306115583108841</v>
      </c>
      <c r="H717" s="10">
        <f>(data1!$A712-Logit!$B717)*data1!D712</f>
        <v>-0.88265288957772103</v>
      </c>
      <c r="I717" s="10">
        <f>(data1!$A712-Logit!$B717)*data1!E712</f>
        <v>-2.6479586687331631</v>
      </c>
      <c r="J717" s="10">
        <f>(data1!$A712-Logit!$B717)*data1!F712</f>
        <v>-8.8265288957772103</v>
      </c>
      <c r="K717" s="10">
        <f>(data1!$A712-Logit!$B717)*data1!G712</f>
        <v>-0.29421762985924033</v>
      </c>
      <c r="L717" s="10">
        <f>(data1!$A712-Logit!$B717)*data1!H712</f>
        <v>-0.29421762985924033</v>
      </c>
    </row>
    <row r="718" spans="1:12" x14ac:dyDescent="0.25">
      <c r="A718">
        <v>712</v>
      </c>
      <c r="B718">
        <f>1/(1+EXP(-($A$3+SUMPRODUCT($B$3:$H$3,data1!B713:H713))))</f>
        <v>0.69873156855476093</v>
      </c>
      <c r="C718">
        <f>(B718^data1!A713)*((1-B718)^(1-data1!A713))</f>
        <v>0.30126843144523907</v>
      </c>
      <c r="D718">
        <f t="shared" si="13"/>
        <v>-1.1997536128281785</v>
      </c>
      <c r="E718" s="10">
        <f>data1!$A713-Logit!$B718</f>
        <v>-0.69873156855476093</v>
      </c>
      <c r="F718" s="10">
        <f>(data1!$A713-Logit!$B718)*data1!B713</f>
        <v>-5.3159496349612505</v>
      </c>
      <c r="G718" s="10">
        <f>(data1!$A713-Logit!$B718)*data1!C713</f>
        <v>-6.9873156855476095</v>
      </c>
      <c r="H718" s="10">
        <f>(data1!$A713-Logit!$B718)*data1!D713</f>
        <v>-13.974631371095219</v>
      </c>
      <c r="I718" s="10">
        <f>(data1!$A713-Logit!$B718)*data1!E713</f>
        <v>-279.49262742190439</v>
      </c>
      <c r="J718" s="10">
        <f>(data1!$A713-Logit!$B718)*data1!F713</f>
        <v>-35.635309996292804</v>
      </c>
      <c r="K718" s="10">
        <f>(data1!$A713-Logit!$B718)*data1!G713</f>
        <v>0</v>
      </c>
      <c r="L718" s="10">
        <f>(data1!$A713-Logit!$B718)*data1!H713</f>
        <v>0</v>
      </c>
    </row>
    <row r="719" spans="1:12" x14ac:dyDescent="0.25">
      <c r="A719">
        <v>713</v>
      </c>
      <c r="B719">
        <f>1/(1+EXP(-($A$3+SUMPRODUCT($B$3:$H$3,data1!B714:H714))))</f>
        <v>0.29110269924251075</v>
      </c>
      <c r="C719">
        <f>(B719^data1!A714)*((1-B719)^(1-data1!A714))</f>
        <v>0.70889730075748925</v>
      </c>
      <c r="D719">
        <f t="shared" si="13"/>
        <v>-0.34404461377760426</v>
      </c>
      <c r="E719" s="10">
        <f>data1!$A714-Logit!$B719</f>
        <v>-0.29110269924251075</v>
      </c>
      <c r="F719" s="10">
        <f>(data1!$A714-Logit!$B719)*data1!B714</f>
        <v>-8.2090963407325503</v>
      </c>
      <c r="G719" s="10">
        <f>(data1!$A714-Logit!$B719)*data1!C714</f>
        <v>-3.493232390910129</v>
      </c>
      <c r="H719" s="10">
        <f>(data1!$A714-Logit!$B719)*data1!D714</f>
        <v>-0.87330809772753226</v>
      </c>
      <c r="I719" s="10">
        <f>(data1!$A714-Logit!$B719)*data1!E714</f>
        <v>-2.6199242931825966</v>
      </c>
      <c r="J719" s="10">
        <f>(data1!$A714-Logit!$B719)*data1!F714</f>
        <v>-13.681826864398005</v>
      </c>
      <c r="K719" s="10">
        <f>(data1!$A714-Logit!$B719)*data1!G714</f>
        <v>0</v>
      </c>
      <c r="L719" s="10">
        <f>(data1!$A714-Logit!$B719)*data1!H714</f>
        <v>-0.87330809772753226</v>
      </c>
    </row>
    <row r="720" spans="1:12" x14ac:dyDescent="0.25">
      <c r="A720">
        <v>714</v>
      </c>
      <c r="B720">
        <f>1/(1+EXP(-($A$3+SUMPRODUCT($B$3:$H$3,data1!B715:H715))))</f>
        <v>0.14732544642633821</v>
      </c>
      <c r="C720">
        <f>(B720^data1!A715)*((1-B720)^(1-data1!A715))</f>
        <v>0.85267455357366173</v>
      </c>
      <c r="D720">
        <f t="shared" si="13"/>
        <v>-0.1593773358587775</v>
      </c>
      <c r="E720" s="10">
        <f>data1!$A715-Logit!$B720</f>
        <v>-0.14732544642633821</v>
      </c>
      <c r="F720" s="10">
        <f>(data1!$A715-Logit!$B720)*data1!B715</f>
        <v>-2.379305903585168</v>
      </c>
      <c r="G720" s="10">
        <f>(data1!$A715-Logit!$B720)*data1!C715</f>
        <v>-1.7679053571160586</v>
      </c>
      <c r="H720" s="10">
        <f>(data1!$A715-Logit!$B720)*data1!D715</f>
        <v>-0.14732544642633821</v>
      </c>
      <c r="I720" s="10">
        <f>(data1!$A715-Logit!$B720)*data1!E715</f>
        <v>-0.14732544642633821</v>
      </c>
      <c r="J720" s="10">
        <f>(data1!$A715-Logit!$B720)*data1!F715</f>
        <v>-7.9555741070222634</v>
      </c>
      <c r="K720" s="10">
        <f>(data1!$A715-Logit!$B720)*data1!G715</f>
        <v>0</v>
      </c>
      <c r="L720" s="10">
        <f>(data1!$A715-Logit!$B720)*data1!H715</f>
        <v>-0.14732544642633821</v>
      </c>
    </row>
    <row r="721" spans="1:12" x14ac:dyDescent="0.25">
      <c r="A721">
        <v>715</v>
      </c>
      <c r="B721">
        <f>1/(1+EXP(-($A$3+SUMPRODUCT($B$3:$H$3,data1!B716:H716))))</f>
        <v>3.0525580342812695E-2</v>
      </c>
      <c r="C721">
        <f>(B721^data1!A716)*((1-B721)^(1-data1!A716))</f>
        <v>0.96947441965718728</v>
      </c>
      <c r="D721">
        <f t="shared" si="13"/>
        <v>-3.100118973551973E-2</v>
      </c>
      <c r="E721" s="10">
        <f>data1!$A716-Logit!$B721</f>
        <v>-3.0525580342812695E-2</v>
      </c>
      <c r="F721" s="10">
        <f>(data1!$A716-Logit!$B721)*data1!B716</f>
        <v>-1.5629097368411811</v>
      </c>
      <c r="G721" s="10">
        <f>(data1!$A716-Logit!$B721)*data1!C716</f>
        <v>-0.4578837051421904</v>
      </c>
      <c r="H721" s="10">
        <f>(data1!$A716-Logit!$B721)*data1!D716</f>
        <v>-0.15262790171406349</v>
      </c>
      <c r="I721" s="10">
        <f>(data1!$A716-Logit!$B721)*data1!E716</f>
        <v>-0.76313950857031743</v>
      </c>
      <c r="J721" s="10">
        <f>(data1!$A716-Logit!$B721)*data1!F716</f>
        <v>-0.94629299062719352</v>
      </c>
      <c r="K721" s="10">
        <f>(data1!$A716-Logit!$B721)*data1!G716</f>
        <v>-9.1576741028438088E-2</v>
      </c>
      <c r="L721" s="10">
        <f>(data1!$A716-Logit!$B721)*data1!H716</f>
        <v>0</v>
      </c>
    </row>
    <row r="722" spans="1:12" x14ac:dyDescent="0.25">
      <c r="A722">
        <v>716</v>
      </c>
      <c r="B722">
        <f>1/(1+EXP(-($A$3+SUMPRODUCT($B$3:$H$3,data1!B717:H717))))</f>
        <v>0.38145388495695515</v>
      </c>
      <c r="C722">
        <f>(B722^data1!A717)*((1-B722)^(1-data1!A717))</f>
        <v>0.61854611504304491</v>
      </c>
      <c r="D722">
        <f t="shared" si="13"/>
        <v>-0.48038353044147258</v>
      </c>
      <c r="E722" s="10">
        <f>data1!$A717-Logit!$B722</f>
        <v>-0.38145388495695515</v>
      </c>
      <c r="F722" s="10">
        <f>(data1!$A717-Logit!$B722)*data1!B717</f>
        <v>-4.8238657942425212</v>
      </c>
      <c r="G722" s="10">
        <f>(data1!$A717-Logit!$B722)*data1!C717</f>
        <v>-3.8145388495695514</v>
      </c>
      <c r="H722" s="10">
        <f>(data1!$A717-Logit!$B722)*data1!D717</f>
        <v>-2.6701771946986859</v>
      </c>
      <c r="I722" s="10">
        <f>(data1!$A717-Logit!$B722)*data1!E717</f>
        <v>-18.691240362890802</v>
      </c>
      <c r="J722" s="10">
        <f>(data1!$A717-Logit!$B722)*data1!F717</f>
        <v>-17.928332592976894</v>
      </c>
      <c r="K722" s="10">
        <f>(data1!$A717-Logit!$B722)*data1!G717</f>
        <v>0</v>
      </c>
      <c r="L722" s="10">
        <f>(data1!$A717-Logit!$B722)*data1!H717</f>
        <v>0</v>
      </c>
    </row>
    <row r="723" spans="1:12" x14ac:dyDescent="0.25">
      <c r="A723">
        <v>717</v>
      </c>
      <c r="B723">
        <f>1/(1+EXP(-($A$3+SUMPRODUCT($B$3:$H$3,data1!B718:H718))))</f>
        <v>0.56981978660075783</v>
      </c>
      <c r="C723">
        <f>(B723^data1!A718)*((1-B723)^(1-data1!A718))</f>
        <v>0.43018021339924217</v>
      </c>
      <c r="D723">
        <f t="shared" si="13"/>
        <v>-0.84355105716432288</v>
      </c>
      <c r="E723" s="10">
        <f>data1!$A718-Logit!$B723</f>
        <v>-0.56981978660075783</v>
      </c>
      <c r="F723" s="10">
        <f>(data1!$A718-Logit!$B723)*data1!B718</f>
        <v>-10.826575945414399</v>
      </c>
      <c r="G723" s="10">
        <f>(data1!$A718-Logit!$B723)*data1!C718</f>
        <v>-7.9774770124106098</v>
      </c>
      <c r="H723" s="10">
        <f>(data1!$A718-Logit!$B723)*data1!D718</f>
        <v>-3.4189187196045472</v>
      </c>
      <c r="I723" s="10">
        <f>(data1!$A718-Logit!$B723)*data1!E718</f>
        <v>-20.513512317627281</v>
      </c>
      <c r="J723" s="10">
        <f>(data1!$A718-Logit!$B723)*data1!F718</f>
        <v>-26.781529970235617</v>
      </c>
      <c r="K723" s="10">
        <f>(data1!$A718-Logit!$B723)*data1!G718</f>
        <v>0</v>
      </c>
      <c r="L723" s="10">
        <f>(data1!$A718-Logit!$B723)*data1!H718</f>
        <v>-1.7094593598022736</v>
      </c>
    </row>
    <row r="724" spans="1:12" x14ac:dyDescent="0.25">
      <c r="A724">
        <v>718</v>
      </c>
      <c r="B724">
        <f>1/(1+EXP(-($A$3+SUMPRODUCT($B$3:$H$3,data1!B719:H719))))</f>
        <v>0.43350249639039179</v>
      </c>
      <c r="C724">
        <f>(B724^data1!A719)*((1-B724)^(1-data1!A719))</f>
        <v>0.56649750360960827</v>
      </c>
      <c r="D724">
        <f t="shared" si="13"/>
        <v>-0.56828260521467999</v>
      </c>
      <c r="E724" s="10">
        <f>data1!$A719-Logit!$B724</f>
        <v>-0.43350249639039179</v>
      </c>
      <c r="F724" s="10">
        <f>(data1!$A719-Logit!$B724)*data1!B719</f>
        <v>-8.2365474314174438</v>
      </c>
      <c r="G724" s="10">
        <f>(data1!$A719-Logit!$B724)*data1!C719</f>
        <v>-5.2020299566847017</v>
      </c>
      <c r="H724" s="10">
        <f>(data1!$A719-Logit!$B724)*data1!D719</f>
        <v>-0.86700499278078358</v>
      </c>
      <c r="I724" s="10">
        <f>(data1!$A719-Logit!$B724)*data1!E719</f>
        <v>-1.7340099855615672</v>
      </c>
      <c r="J724" s="10">
        <f>(data1!$A719-Logit!$B724)*data1!F719</f>
        <v>-17.340099855615673</v>
      </c>
      <c r="K724" s="10">
        <f>(data1!$A719-Logit!$B724)*data1!G719</f>
        <v>0</v>
      </c>
      <c r="L724" s="10">
        <f>(data1!$A719-Logit!$B724)*data1!H719</f>
        <v>-1.3005074891711754</v>
      </c>
    </row>
    <row r="725" spans="1:12" x14ac:dyDescent="0.25">
      <c r="A725">
        <v>719</v>
      </c>
      <c r="B725">
        <f>1/(1+EXP(-($A$3+SUMPRODUCT($B$3:$H$3,data1!B720:H720))))</f>
        <v>8.8047666490556981E-2</v>
      </c>
      <c r="C725">
        <f>(B725^data1!A720)*((1-B725)^(1-data1!A720))</f>
        <v>0.91195233350944305</v>
      </c>
      <c r="D725">
        <f t="shared" si="13"/>
        <v>-9.2167556162483413E-2</v>
      </c>
      <c r="E725" s="10">
        <f>data1!$A720-Logit!$B725</f>
        <v>-8.8047666490556981E-2</v>
      </c>
      <c r="F725" s="10">
        <f>(data1!$A720-Logit!$B725)*data1!B720</f>
        <v>-1.2678863638765037</v>
      </c>
      <c r="G725" s="10">
        <f>(data1!$A720-Logit!$B725)*data1!C720</f>
        <v>-0.70438133192445584</v>
      </c>
      <c r="H725" s="10">
        <f>(data1!$A720-Logit!$B725)*data1!D720</f>
        <v>0</v>
      </c>
      <c r="I725" s="10">
        <f>(data1!$A720-Logit!$B725)*data1!E720</f>
        <v>0</v>
      </c>
      <c r="J725" s="10">
        <f>(data1!$A720-Logit!$B725)*data1!F720</f>
        <v>-4.2262879915467355</v>
      </c>
      <c r="K725" s="10">
        <f>(data1!$A720-Logit!$B725)*data1!G720</f>
        <v>0</v>
      </c>
      <c r="L725" s="10">
        <f>(data1!$A720-Logit!$B725)*data1!H720</f>
        <v>0</v>
      </c>
    </row>
    <row r="726" spans="1:12" x14ac:dyDescent="0.25">
      <c r="A726">
        <v>720</v>
      </c>
      <c r="B726">
        <f>1/(1+EXP(-($A$3+SUMPRODUCT($B$3:$H$3,data1!B721:H721))))</f>
        <v>0.77059739715586317</v>
      </c>
      <c r="C726">
        <f>(B726^data1!A721)*((1-B726)^(1-data1!A721))</f>
        <v>0.22940260284413683</v>
      </c>
      <c r="D726">
        <f t="shared" si="13"/>
        <v>-1.4722767280385207</v>
      </c>
      <c r="E726" s="10">
        <f>data1!$A721-Logit!$B726</f>
        <v>-0.77059739715586317</v>
      </c>
      <c r="F726" s="10">
        <f>(data1!$A721-Logit!$B726)*data1!B721</f>
        <v>-5.5729602792245414</v>
      </c>
      <c r="G726" s="10">
        <f>(data1!$A721-Logit!$B726)*data1!C721</f>
        <v>-6.1647791772469054</v>
      </c>
      <c r="H726" s="10">
        <f>(data1!$A721-Logit!$B726)*data1!D721</f>
        <v>-7.705973971558632</v>
      </c>
      <c r="I726" s="10">
        <f>(data1!$A721-Logit!$B726)*data1!E721</f>
        <v>-77.059739715586318</v>
      </c>
      <c r="J726" s="10">
        <f>(data1!$A721-Logit!$B726)*data1!F721</f>
        <v>-26.200311503299346</v>
      </c>
      <c r="K726" s="10">
        <f>(data1!$A721-Logit!$B726)*data1!G721</f>
        <v>0</v>
      </c>
      <c r="L726" s="10">
        <f>(data1!$A721-Logit!$B726)*data1!H721</f>
        <v>-5.3941817800910421</v>
      </c>
    </row>
    <row r="727" spans="1:12" x14ac:dyDescent="0.25">
      <c r="A727">
        <v>721</v>
      </c>
      <c r="B727">
        <f>1/(1+EXP(-($A$3+SUMPRODUCT($B$3:$H$3,data1!B722:H722))))</f>
        <v>0.63834855428699289</v>
      </c>
      <c r="C727">
        <f>(B727^data1!A722)*((1-B727)^(1-data1!A722))</f>
        <v>0.36165144571300711</v>
      </c>
      <c r="D727">
        <f t="shared" si="13"/>
        <v>-1.0170743881474653</v>
      </c>
      <c r="E727" s="10">
        <f>data1!$A722-Logit!$B727</f>
        <v>-0.63834855428699289</v>
      </c>
      <c r="F727" s="10">
        <f>(data1!$A722-Logit!$B727)*data1!B722</f>
        <v>-14.007282833221613</v>
      </c>
      <c r="G727" s="10">
        <f>(data1!$A722-Logit!$B727)*data1!C722</f>
        <v>-7.6601826514439146</v>
      </c>
      <c r="H727" s="10">
        <f>(data1!$A722-Logit!$B727)*data1!D722</f>
        <v>-3.8300913257219573</v>
      </c>
      <c r="I727" s="10">
        <f>(data1!$A722-Logit!$B727)*data1!E722</f>
        <v>-22.980547954331744</v>
      </c>
      <c r="J727" s="10">
        <f>(data1!$A722-Logit!$B727)*data1!F722</f>
        <v>-24.257245062905731</v>
      </c>
      <c r="K727" s="10">
        <f>(data1!$A722-Logit!$B727)*data1!G722</f>
        <v>0</v>
      </c>
      <c r="L727" s="10">
        <f>(data1!$A722-Logit!$B727)*data1!H722</f>
        <v>-1.9150456628609787</v>
      </c>
    </row>
    <row r="728" spans="1:12" x14ac:dyDescent="0.25">
      <c r="A728">
        <v>722</v>
      </c>
      <c r="B728">
        <f>1/(1+EXP(-($A$3+SUMPRODUCT($B$3:$H$3,data1!B723:H723))))</f>
        <v>0.22423286210682566</v>
      </c>
      <c r="C728">
        <f>(B728^data1!A723)*((1-B728)^(1-data1!A723))</f>
        <v>0.77576713789317431</v>
      </c>
      <c r="D728">
        <f t="shared" si="13"/>
        <v>-0.25390288386651028</v>
      </c>
      <c r="E728" s="10">
        <f>data1!$A723-Logit!$B728</f>
        <v>-0.22423286210682566</v>
      </c>
      <c r="F728" s="10">
        <f>(data1!$A723-Logit!$B728)*data1!B723</f>
        <v>-10.651060950074219</v>
      </c>
      <c r="G728" s="10">
        <f>(data1!$A723-Logit!$B728)*data1!C723</f>
        <v>-2.6907943452819079</v>
      </c>
      <c r="H728" s="10">
        <f>(data1!$A723-Logit!$B728)*data1!D723</f>
        <v>-0.89693144842730266</v>
      </c>
      <c r="I728" s="10">
        <f>(data1!$A723-Logit!$B728)*data1!E723</f>
        <v>-3.5877257937092106</v>
      </c>
      <c r="J728" s="10">
        <f>(data1!$A723-Logit!$B728)*data1!F723</f>
        <v>-7.1754515874184213</v>
      </c>
      <c r="K728" s="10">
        <f>(data1!$A723-Logit!$B728)*data1!G723</f>
        <v>-0.22423286210682566</v>
      </c>
      <c r="L728" s="10">
        <f>(data1!$A723-Logit!$B728)*data1!H723</f>
        <v>-0.67269858632047697</v>
      </c>
    </row>
    <row r="729" spans="1:12" x14ac:dyDescent="0.25">
      <c r="A729">
        <v>723</v>
      </c>
      <c r="B729">
        <f>1/(1+EXP(-($A$3+SUMPRODUCT($B$3:$H$3,data1!B724:H724))))</f>
        <v>0.65188129409264584</v>
      </c>
      <c r="C729">
        <f>(B729^data1!A724)*((1-B729)^(1-data1!A724))</f>
        <v>0.34811870590735416</v>
      </c>
      <c r="D729">
        <f t="shared" si="13"/>
        <v>-1.0552117484429082</v>
      </c>
      <c r="E729" s="10">
        <f>data1!$A724-Logit!$B729</f>
        <v>-0.65188129409264584</v>
      </c>
      <c r="F729" s="10">
        <f>(data1!$A724-Logit!$B729)*data1!B724</f>
        <v>-18.839369150604501</v>
      </c>
      <c r="G729" s="10">
        <f>(data1!$A724-Logit!$B729)*data1!C724</f>
        <v>-10.430100705482333</v>
      </c>
      <c r="H729" s="10">
        <f>(data1!$A724-Logit!$B729)*data1!D724</f>
        <v>-5.2150503527411667</v>
      </c>
      <c r="I729" s="10">
        <f>(data1!$A724-Logit!$B729)*data1!E724</f>
        <v>-41.720402821929333</v>
      </c>
      <c r="J729" s="10">
        <f>(data1!$A724-Logit!$B729)*data1!F724</f>
        <v>-31.290302116447002</v>
      </c>
      <c r="K729" s="10">
        <f>(data1!$A724-Logit!$B729)*data1!G724</f>
        <v>0</v>
      </c>
      <c r="L729" s="10">
        <f>(data1!$A724-Logit!$B729)*data1!H724</f>
        <v>-0.65188129409264584</v>
      </c>
    </row>
    <row r="730" spans="1:12" x14ac:dyDescent="0.25">
      <c r="A730">
        <v>724</v>
      </c>
      <c r="B730">
        <f>1/(1+EXP(-($A$3+SUMPRODUCT($B$3:$H$3,data1!B725:H725))))</f>
        <v>0.8818184595323697</v>
      </c>
      <c r="C730">
        <f>(B730^data1!A725)*((1-B730)^(1-data1!A725))</f>
        <v>0.1181815404676303</v>
      </c>
      <c r="D730">
        <f t="shared" si="13"/>
        <v>-2.1355333582229226</v>
      </c>
      <c r="E730" s="10">
        <f>data1!$A725-Logit!$B730</f>
        <v>-0.8818184595323697</v>
      </c>
      <c r="F730" s="10">
        <f>(data1!$A725-Logit!$B730)*data1!B725</f>
        <v>-10.934548561814362</v>
      </c>
      <c r="G730" s="10">
        <f>(data1!$A725-Logit!$B730)*data1!C725</f>
        <v>-10.581821514388437</v>
      </c>
      <c r="H730" s="10">
        <f>(data1!$A725-Logit!$B730)*data1!D725</f>
        <v>-15.872732271582654</v>
      </c>
      <c r="I730" s="10">
        <f>(data1!$A725-Logit!$B730)*data1!E725</f>
        <v>-285.70918088848777</v>
      </c>
      <c r="J730" s="10">
        <f>(data1!$A725-Logit!$B730)*data1!F725</f>
        <v>-36.154556840827155</v>
      </c>
      <c r="K730" s="10">
        <f>(data1!$A725-Logit!$B730)*data1!G725</f>
        <v>0</v>
      </c>
      <c r="L730" s="10">
        <f>(data1!$A725-Logit!$B730)*data1!H725</f>
        <v>-1.7636369190647394</v>
      </c>
    </row>
    <row r="731" spans="1:12" x14ac:dyDescent="0.25">
      <c r="A731">
        <v>725</v>
      </c>
      <c r="B731">
        <f>1/(1+EXP(-($A$3+SUMPRODUCT($B$3:$H$3,data1!B726:H726))))</f>
        <v>0.18026823864455627</v>
      </c>
      <c r="C731">
        <f>(B731^data1!A726)*((1-B731)^(1-data1!A726))</f>
        <v>0.81973176135544379</v>
      </c>
      <c r="D731">
        <f t="shared" si="13"/>
        <v>-0.19877811253759328</v>
      </c>
      <c r="E731" s="10">
        <f>data1!$A726-Logit!$B731</f>
        <v>-0.18026823864455627</v>
      </c>
      <c r="F731" s="10">
        <f>(data1!$A726-Logit!$B731)*data1!B726</f>
        <v>-1.1773318913436719</v>
      </c>
      <c r="G731" s="10">
        <f>(data1!$A726-Logit!$B731)*data1!C726</f>
        <v>-0.90134119322278128</v>
      </c>
      <c r="H731" s="10">
        <f>(data1!$A726-Logit!$B731)*data1!D726</f>
        <v>-1.2618776705118939</v>
      </c>
      <c r="I731" s="10">
        <f>(data1!$A726-Logit!$B731)*data1!E726</f>
        <v>-8.8331436935832564</v>
      </c>
      <c r="J731" s="10">
        <f>(data1!$A726-Logit!$B731)*data1!F726</f>
        <v>-8.8331436935832564</v>
      </c>
      <c r="K731" s="10">
        <f>(data1!$A726-Logit!$B731)*data1!G726</f>
        <v>0</v>
      </c>
      <c r="L731" s="10">
        <f>(data1!$A726-Logit!$B731)*data1!H726</f>
        <v>-0.36053647728911253</v>
      </c>
    </row>
    <row r="732" spans="1:12" x14ac:dyDescent="0.25">
      <c r="A732">
        <v>726</v>
      </c>
      <c r="B732">
        <f>1/(1+EXP(-($A$3+SUMPRODUCT($B$3:$H$3,data1!B727:H727))))</f>
        <v>0.24995251222605355</v>
      </c>
      <c r="C732">
        <f>(B732^data1!A727)*((1-B732)^(1-data1!A727))</f>
        <v>0.75004748777394648</v>
      </c>
      <c r="D732">
        <f t="shared" si="13"/>
        <v>-0.28761875742429094</v>
      </c>
      <c r="E732" s="10">
        <f>data1!$A727-Logit!$B732</f>
        <v>-0.24995251222605355</v>
      </c>
      <c r="F732" s="10">
        <f>(data1!$A727-Logit!$B732)*data1!B727</f>
        <v>-5.6044354503429963</v>
      </c>
      <c r="G732" s="10">
        <f>(data1!$A727-Logit!$B732)*data1!C727</f>
        <v>-1.9996200978084284</v>
      </c>
      <c r="H732" s="10">
        <f>(data1!$A727-Logit!$B732)*data1!D727</f>
        <v>-3.7492876833908033</v>
      </c>
      <c r="I732" s="10">
        <f>(data1!$A727-Logit!$B732)*data1!E727</f>
        <v>-56.239315250862049</v>
      </c>
      <c r="J732" s="10">
        <f>(data1!$A727-Logit!$B732)*data1!F727</f>
        <v>-14.747198221337159</v>
      </c>
      <c r="K732" s="10">
        <f>(data1!$A727-Logit!$B732)*data1!G727</f>
        <v>0</v>
      </c>
      <c r="L732" s="10">
        <f>(data1!$A727-Logit!$B732)*data1!H727</f>
        <v>0</v>
      </c>
    </row>
    <row r="733" spans="1:12" x14ac:dyDescent="0.25">
      <c r="A733">
        <v>727</v>
      </c>
      <c r="B733">
        <f>1/(1+EXP(-($A$3+SUMPRODUCT($B$3:$H$3,data1!B728:H728))))</f>
        <v>0.2704972647669121</v>
      </c>
      <c r="C733">
        <f>(B733^data1!A728)*((1-B733)^(1-data1!A728))</f>
        <v>0.72950273523308784</v>
      </c>
      <c r="D733">
        <f t="shared" si="13"/>
        <v>-0.31539216156355987</v>
      </c>
      <c r="E733" s="10">
        <f>data1!$A728-Logit!$B733</f>
        <v>-0.2704972647669121</v>
      </c>
      <c r="F733" s="10">
        <f>(data1!$A728-Logit!$B733)*data1!B728</f>
        <v>-6.0050394841984964</v>
      </c>
      <c r="G733" s="10">
        <f>(data1!$A728-Logit!$B733)*data1!C728</f>
        <v>-3.5164644419698572</v>
      </c>
      <c r="H733" s="10">
        <f>(data1!$A728-Logit!$B733)*data1!D728</f>
        <v>-1.8934808533683847</v>
      </c>
      <c r="I733" s="10">
        <f>(data1!$A728-Logit!$B733)*data1!E728</f>
        <v>-13.254365973578693</v>
      </c>
      <c r="J733" s="10">
        <f>(data1!$A728-Logit!$B733)*data1!F728</f>
        <v>-15.688841356480902</v>
      </c>
      <c r="K733" s="10">
        <f>(data1!$A728-Logit!$B733)*data1!G728</f>
        <v>0</v>
      </c>
      <c r="L733" s="10">
        <f>(data1!$A728-Logit!$B733)*data1!H728</f>
        <v>0</v>
      </c>
    </row>
    <row r="734" spans="1:12" x14ac:dyDescent="0.25">
      <c r="A734">
        <v>728</v>
      </c>
      <c r="B734">
        <f>1/(1+EXP(-($A$3+SUMPRODUCT($B$3:$H$3,data1!B729:H729))))</f>
        <v>0.36641427556510325</v>
      </c>
      <c r="C734">
        <f>(B734^data1!A729)*((1-B734)^(1-data1!A729))</f>
        <v>0.6335857244348968</v>
      </c>
      <c r="D734">
        <f t="shared" si="13"/>
        <v>-0.45635996961501146</v>
      </c>
      <c r="E734" s="10">
        <f>data1!$A729-Logit!$B734</f>
        <v>-0.36641427556510325</v>
      </c>
      <c r="F734" s="10">
        <f>(data1!$A729-Logit!$B734)*data1!B729</f>
        <v>-28.21389921851295</v>
      </c>
      <c r="G734" s="10">
        <f>(data1!$A729-Logit!$B734)*data1!C729</f>
        <v>-4.3969713067812393</v>
      </c>
      <c r="H734" s="10">
        <f>(data1!$A729-Logit!$B734)*data1!D729</f>
        <v>-2.931314204520826</v>
      </c>
      <c r="I734" s="10">
        <f>(data1!$A729-Logit!$B734)*data1!E729</f>
        <v>-23.450513636166608</v>
      </c>
      <c r="J734" s="10">
        <f>(data1!$A729-Logit!$B734)*data1!F729</f>
        <v>-15.022985298169234</v>
      </c>
      <c r="K734" s="10">
        <f>(data1!$A729-Logit!$B734)*data1!G729</f>
        <v>0</v>
      </c>
      <c r="L734" s="10">
        <f>(data1!$A729-Logit!$B734)*data1!H729</f>
        <v>-1.0992428266953098</v>
      </c>
    </row>
    <row r="735" spans="1:12" x14ac:dyDescent="0.25">
      <c r="A735">
        <v>729</v>
      </c>
      <c r="B735">
        <f>1/(1+EXP(-($A$3+SUMPRODUCT($B$3:$H$3,data1!B730:H730))))</f>
        <v>0.23243080634750182</v>
      </c>
      <c r="C735">
        <f>(B735^data1!A730)*((1-B735)^(1-data1!A730))</f>
        <v>0.76756919365249821</v>
      </c>
      <c r="D735">
        <f t="shared" si="13"/>
        <v>-0.2645266489883773</v>
      </c>
      <c r="E735" s="10">
        <f>data1!$A730-Logit!$B735</f>
        <v>-0.23243080634750182</v>
      </c>
      <c r="F735" s="10">
        <f>(data1!$A730-Logit!$B735)*data1!B730</f>
        <v>-20.45391095858016</v>
      </c>
      <c r="G735" s="10">
        <f>(data1!$A730-Logit!$B735)*data1!C730</f>
        <v>-2.789169676170022</v>
      </c>
      <c r="H735" s="10">
        <f>(data1!$A730-Logit!$B735)*data1!D730</f>
        <v>-1.8594464507800146</v>
      </c>
      <c r="I735" s="10">
        <f>(data1!$A730-Logit!$B735)*data1!E730</f>
        <v>-14.875571606240117</v>
      </c>
      <c r="J735" s="10">
        <f>(data1!$A730-Logit!$B735)*data1!F730</f>
        <v>-10.459386285637581</v>
      </c>
      <c r="K735" s="10">
        <f>(data1!$A730-Logit!$B735)*data1!G730</f>
        <v>0</v>
      </c>
      <c r="L735" s="10">
        <f>(data1!$A730-Logit!$B735)*data1!H730</f>
        <v>-0.46486161269500365</v>
      </c>
    </row>
    <row r="736" spans="1:12" x14ac:dyDescent="0.25">
      <c r="A736">
        <v>730</v>
      </c>
      <c r="B736">
        <f>1/(1+EXP(-($A$3+SUMPRODUCT($B$3:$H$3,data1!B731:H731))))</f>
        <v>0.38491772718399131</v>
      </c>
      <c r="C736">
        <f>(B736^data1!A731)*((1-B736)^(1-data1!A731))</f>
        <v>0.61508227281600869</v>
      </c>
      <c r="D736">
        <f t="shared" si="13"/>
        <v>-0.48599924318635612</v>
      </c>
      <c r="E736" s="10">
        <f>data1!$A731-Logit!$B736</f>
        <v>-0.38491772718399131</v>
      </c>
      <c r="F736" s="10">
        <f>(data1!$A731-Logit!$B736)*data1!B731</f>
        <v>-10.023257968273821</v>
      </c>
      <c r="G736" s="10">
        <f>(data1!$A731-Logit!$B736)*data1!C731</f>
        <v>-5.3888481805758781</v>
      </c>
      <c r="H736" s="10">
        <f>(data1!$A731-Logit!$B736)*data1!D731</f>
        <v>-1.1547531815519738</v>
      </c>
      <c r="I736" s="10">
        <f>(data1!$A731-Logit!$B736)*data1!E731</f>
        <v>-3.4642595446559219</v>
      </c>
      <c r="J736" s="10">
        <f>(data1!$A731-Logit!$B736)*data1!F731</f>
        <v>-11.54753181551974</v>
      </c>
      <c r="K736" s="10">
        <f>(data1!$A731-Logit!$B736)*data1!G731</f>
        <v>-0.38491772718399131</v>
      </c>
      <c r="L736" s="10">
        <f>(data1!$A731-Logit!$B736)*data1!H731</f>
        <v>-0.38491772718399131</v>
      </c>
    </row>
    <row r="737" spans="1:12" x14ac:dyDescent="0.25">
      <c r="A737">
        <v>731</v>
      </c>
      <c r="B737">
        <f>1/(1+EXP(-($A$3+SUMPRODUCT($B$3:$H$3,data1!B732:H732))))</f>
        <v>0.47963633068281325</v>
      </c>
      <c r="C737">
        <f>(B737^data1!A732)*((1-B737)^(1-data1!A732))</f>
        <v>0.52036366931718669</v>
      </c>
      <c r="D737">
        <f t="shared" si="13"/>
        <v>-0.65322734777624114</v>
      </c>
      <c r="E737" s="10">
        <f>data1!$A732-Logit!$B737</f>
        <v>-0.47963633068281325</v>
      </c>
      <c r="F737" s="10">
        <f>(data1!$A732-Logit!$B737)*data1!B732</f>
        <v>-30.45690699835864</v>
      </c>
      <c r="G737" s="10">
        <f>(data1!$A732-Logit!$B737)*data1!C732</f>
        <v>-5.7556359681937588</v>
      </c>
      <c r="H737" s="10">
        <f>(data1!$A732-Logit!$B737)*data1!D732</f>
        <v>-4.7963633068281322</v>
      </c>
      <c r="I737" s="10">
        <f>(data1!$A732-Logit!$B737)*data1!E732</f>
        <v>-47.963633068281325</v>
      </c>
      <c r="J737" s="10">
        <f>(data1!$A732-Logit!$B737)*data1!F732</f>
        <v>-19.665089557995344</v>
      </c>
      <c r="K737" s="10">
        <f>(data1!$A732-Logit!$B737)*data1!G732</f>
        <v>0</v>
      </c>
      <c r="L737" s="10">
        <f>(data1!$A732-Logit!$B737)*data1!H732</f>
        <v>-0.47963633068281325</v>
      </c>
    </row>
    <row r="738" spans="1:12" x14ac:dyDescent="0.25">
      <c r="A738">
        <v>732</v>
      </c>
      <c r="B738">
        <f>1/(1+EXP(-($A$3+SUMPRODUCT($B$3:$H$3,data1!B733:H733))))</f>
        <v>0.24808164639033981</v>
      </c>
      <c r="C738">
        <f>(B738^data1!A733)*((1-B738)^(1-data1!A733))</f>
        <v>0.75191835360966019</v>
      </c>
      <c r="D738">
        <f t="shared" si="13"/>
        <v>-0.28512753325427859</v>
      </c>
      <c r="E738" s="10">
        <f>data1!$A733-Logit!$B738</f>
        <v>-0.24808164639033981</v>
      </c>
      <c r="F738" s="10">
        <f>(data1!$A733-Logit!$B738)*data1!B733</f>
        <v>-3.0017880159587427</v>
      </c>
      <c r="G738" s="10">
        <f>(data1!$A733-Logit!$B738)*data1!C733</f>
        <v>-2.9769797566840777</v>
      </c>
      <c r="H738" s="10">
        <f>(data1!$A733-Logit!$B738)*data1!D733</f>
        <v>-2.2327348175130584</v>
      </c>
      <c r="I738" s="10">
        <f>(data1!$A733-Logit!$B738)*data1!E733</f>
        <v>-20.094613357617526</v>
      </c>
      <c r="J738" s="10">
        <f>(data1!$A733-Logit!$B738)*data1!F733</f>
        <v>-7.4424493917101939</v>
      </c>
      <c r="K738" s="10">
        <f>(data1!$A733-Logit!$B738)*data1!G733</f>
        <v>-0.49616329278067961</v>
      </c>
      <c r="L738" s="10">
        <f>(data1!$A733-Logit!$B738)*data1!H733</f>
        <v>0</v>
      </c>
    </row>
    <row r="739" spans="1:12" x14ac:dyDescent="0.25">
      <c r="A739">
        <v>733</v>
      </c>
      <c r="B739">
        <f>1/(1+EXP(-($A$3+SUMPRODUCT($B$3:$H$3,data1!B734:H734))))</f>
        <v>0.77290102283207585</v>
      </c>
      <c r="C739">
        <f>(B739^data1!A734)*((1-B739)^(1-data1!A734))</f>
        <v>0.22709897716792415</v>
      </c>
      <c r="D739">
        <f t="shared" si="13"/>
        <v>-1.4823693337648525</v>
      </c>
      <c r="E739" s="10">
        <f>data1!$A734-Logit!$B739</f>
        <v>-0.77290102283207585</v>
      </c>
      <c r="F739" s="10">
        <f>(data1!$A734-Logit!$B739)*data1!B734</f>
        <v>-13.529631756031135</v>
      </c>
      <c r="G739" s="10">
        <f>(data1!$A734-Logit!$B739)*data1!C734</f>
        <v>-9.2748122739849101</v>
      </c>
      <c r="H739" s="10">
        <f>(data1!$A734-Logit!$B739)*data1!D734</f>
        <v>-18.54962454796982</v>
      </c>
      <c r="I739" s="10">
        <f>(data1!$A734-Logit!$B739)*data1!E734</f>
        <v>-445.19098915127569</v>
      </c>
      <c r="J739" s="10">
        <f>(data1!$A734-Logit!$B739)*data1!F734</f>
        <v>-40.963754210100021</v>
      </c>
      <c r="K739" s="10">
        <f>(data1!$A734-Logit!$B739)*data1!G734</f>
        <v>0</v>
      </c>
      <c r="L739" s="10">
        <f>(data1!$A734-Logit!$B739)*data1!H734</f>
        <v>-0.77290102283207585</v>
      </c>
    </row>
    <row r="740" spans="1:12" x14ac:dyDescent="0.25">
      <c r="A740">
        <v>734</v>
      </c>
      <c r="B740">
        <f>1/(1+EXP(-($A$3+SUMPRODUCT($B$3:$H$3,data1!B735:H735))))</f>
        <v>0.87897965685519464</v>
      </c>
      <c r="C740">
        <f>(B740^data1!A735)*((1-B740)^(1-data1!A735))</f>
        <v>0.12102034314480536</v>
      </c>
      <c r="D740">
        <f t="shared" si="13"/>
        <v>-2.1117966223531668</v>
      </c>
      <c r="E740" s="10">
        <f>data1!$A735-Logit!$B740</f>
        <v>-0.87897965685519464</v>
      </c>
      <c r="F740" s="10">
        <f>(data1!$A735-Logit!$B740)*data1!B735</f>
        <v>-15.821633823393503</v>
      </c>
      <c r="G740" s="10">
        <f>(data1!$A735-Logit!$B740)*data1!C735</f>
        <v>-10.547755882262337</v>
      </c>
      <c r="H740" s="10">
        <f>(data1!$A735-Logit!$B740)*data1!D735</f>
        <v>-10.547755882262337</v>
      </c>
      <c r="I740" s="10">
        <f>(data1!$A735-Logit!$B740)*data1!E735</f>
        <v>-126.57307058714802</v>
      </c>
      <c r="J740" s="10">
        <f>(data1!$A735-Logit!$B740)*data1!F735</f>
        <v>-27.248369362511035</v>
      </c>
      <c r="K740" s="10">
        <f>(data1!$A735-Logit!$B740)*data1!G735</f>
        <v>0</v>
      </c>
      <c r="L740" s="10">
        <f>(data1!$A735-Logit!$B740)*data1!H735</f>
        <v>0</v>
      </c>
    </row>
    <row r="741" spans="1:12" x14ac:dyDescent="0.25">
      <c r="A741">
        <v>735</v>
      </c>
      <c r="B741">
        <f>1/(1+EXP(-($A$3+SUMPRODUCT($B$3:$H$3,data1!B736:H736))))</f>
        <v>0.41508000015412189</v>
      </c>
      <c r="C741">
        <f>(B741^data1!A736)*((1-B741)^(1-data1!A736))</f>
        <v>0.58491999984587806</v>
      </c>
      <c r="D741">
        <f t="shared" si="13"/>
        <v>-0.53628019350195111</v>
      </c>
      <c r="E741" s="10">
        <f>data1!$A736-Logit!$B741</f>
        <v>-0.41508000015412189</v>
      </c>
      <c r="F741" s="10">
        <f>(data1!$A736-Logit!$B741)*data1!B736</f>
        <v>-11.650880625663927</v>
      </c>
      <c r="G741" s="10">
        <f>(data1!$A736-Logit!$B741)*data1!C736</f>
        <v>-5.8111200021577067</v>
      </c>
      <c r="H741" s="10">
        <f>(data1!$A736-Logit!$B741)*data1!D736</f>
        <v>-0.83016000030824377</v>
      </c>
      <c r="I741" s="10">
        <f>(data1!$A736-Logit!$B741)*data1!E736</f>
        <v>-1.6603200006164875</v>
      </c>
      <c r="J741" s="10">
        <f>(data1!$A736-Logit!$B741)*data1!F736</f>
        <v>-17.848440006627243</v>
      </c>
      <c r="K741" s="10">
        <f>(data1!$A736-Logit!$B741)*data1!G736</f>
        <v>0</v>
      </c>
      <c r="L741" s="10">
        <f>(data1!$A736-Logit!$B741)*data1!H736</f>
        <v>-0.83016000030824377</v>
      </c>
    </row>
    <row r="742" spans="1:12" x14ac:dyDescent="0.25">
      <c r="A742">
        <v>736</v>
      </c>
      <c r="B742">
        <f>1/(1+EXP(-($A$3+SUMPRODUCT($B$3:$H$3,data1!B737:H737))))</f>
        <v>0.44777858000897591</v>
      </c>
      <c r="C742">
        <f>(B742^data1!A737)*((1-B742)^(1-data1!A737))</f>
        <v>0.55222141999102403</v>
      </c>
      <c r="D742">
        <f t="shared" si="13"/>
        <v>-0.59380618996128931</v>
      </c>
      <c r="E742" s="10">
        <f>data1!$A737-Logit!$B742</f>
        <v>-0.44777858000897591</v>
      </c>
      <c r="F742" s="10">
        <f>(data1!$A737-Logit!$B742)*data1!B737</f>
        <v>-6.2689001201256627</v>
      </c>
      <c r="G742" s="10">
        <f>(data1!$A737-Logit!$B742)*data1!C737</f>
        <v>-5.3733429601077107</v>
      </c>
      <c r="H742" s="10">
        <f>(data1!$A737-Logit!$B742)*data1!D737</f>
        <v>-2.6866714800538554</v>
      </c>
      <c r="I742" s="10">
        <f>(data1!$A737-Logit!$B742)*data1!E737</f>
        <v>-16.120028880323133</v>
      </c>
      <c r="J742" s="10">
        <f>(data1!$A737-Logit!$B742)*data1!F737</f>
        <v>-13.881135980278254</v>
      </c>
      <c r="K742" s="10">
        <f>(data1!$A737-Logit!$B742)*data1!G737</f>
        <v>-0.44777858000897591</v>
      </c>
      <c r="L742" s="10">
        <f>(data1!$A737-Logit!$B742)*data1!H737</f>
        <v>-0.44777858000897591</v>
      </c>
    </row>
    <row r="743" spans="1:12" x14ac:dyDescent="0.25">
      <c r="A743">
        <v>737</v>
      </c>
      <c r="B743">
        <f>1/(1+EXP(-($A$3+SUMPRODUCT($B$3:$H$3,data1!B738:H738))))</f>
        <v>0.75039210883153018</v>
      </c>
      <c r="C743">
        <f>(B743^data1!A738)*((1-B743)^(1-data1!A738))</f>
        <v>0.24960789116846982</v>
      </c>
      <c r="D743">
        <f t="shared" si="13"/>
        <v>-1.3878640277283236</v>
      </c>
      <c r="E743" s="10">
        <f>data1!$A738-Logit!$B743</f>
        <v>-0.75039210883153018</v>
      </c>
      <c r="F743" s="10">
        <f>(data1!$A738-Logit!$B743)*data1!B738</f>
        <v>-6.090932466858697</v>
      </c>
      <c r="G743" s="10">
        <f>(data1!$A738-Logit!$B743)*data1!C738</f>
        <v>-9.0047053059783622</v>
      </c>
      <c r="H743" s="10">
        <f>(data1!$A738-Logit!$B743)*data1!D738</f>
        <v>-13.507057958967543</v>
      </c>
      <c r="I743" s="10">
        <f>(data1!$A738-Logit!$B743)*data1!E738</f>
        <v>-243.12704326141579</v>
      </c>
      <c r="J743" s="10">
        <f>(data1!$A738-Logit!$B743)*data1!F738</f>
        <v>-38.269997550408036</v>
      </c>
      <c r="K743" s="10">
        <f>(data1!$A738-Logit!$B743)*data1!G738</f>
        <v>0</v>
      </c>
      <c r="L743" s="10">
        <f>(data1!$A738-Logit!$B743)*data1!H738</f>
        <v>0</v>
      </c>
    </row>
    <row r="744" spans="1:12" x14ac:dyDescent="0.25">
      <c r="A744">
        <v>738</v>
      </c>
      <c r="B744">
        <f>1/(1+EXP(-($A$3+SUMPRODUCT($B$3:$H$3,data1!B739:H739))))</f>
        <v>0.72418157974180397</v>
      </c>
      <c r="C744">
        <f>(B744^data1!A739)*((1-B744)^(1-data1!A739))</f>
        <v>0.27581842025819603</v>
      </c>
      <c r="D744">
        <f t="shared" si="13"/>
        <v>-1.2880125273898209</v>
      </c>
      <c r="E744" s="10">
        <f>data1!$A739-Logit!$B744</f>
        <v>-0.72418157974180397</v>
      </c>
      <c r="F744" s="10">
        <f>(data1!$A739-Logit!$B744)*data1!B739</f>
        <v>-8.6141402225327983</v>
      </c>
      <c r="G744" s="10">
        <f>(data1!$A739-Logit!$B744)*data1!C739</f>
        <v>-6.5176342176762354</v>
      </c>
      <c r="H744" s="10">
        <f>(data1!$A739-Logit!$B744)*data1!D739</f>
        <v>-12.311086855610668</v>
      </c>
      <c r="I744" s="10">
        <f>(data1!$A739-Logit!$B744)*data1!E739</f>
        <v>-209.28847654538134</v>
      </c>
      <c r="J744" s="10">
        <f>(data1!$A739-Logit!$B744)*data1!F739</f>
        <v>-31.139807928897572</v>
      </c>
      <c r="K744" s="10">
        <f>(data1!$A739-Logit!$B744)*data1!G739</f>
        <v>0</v>
      </c>
      <c r="L744" s="10">
        <f>(data1!$A739-Logit!$B744)*data1!H739</f>
        <v>0</v>
      </c>
    </row>
    <row r="745" spans="1:12" x14ac:dyDescent="0.25">
      <c r="A745">
        <v>739</v>
      </c>
      <c r="B745">
        <f>1/(1+EXP(-($A$3+SUMPRODUCT($B$3:$H$3,data1!B740:H740))))</f>
        <v>0.44784846354747559</v>
      </c>
      <c r="C745">
        <f>(B745^data1!A740)*((1-B745)^(1-data1!A740))</f>
        <v>0.55215153645252446</v>
      </c>
      <c r="D745">
        <f t="shared" si="13"/>
        <v>-0.59393274782054351</v>
      </c>
      <c r="E745" s="10">
        <f>data1!$A740-Logit!$B745</f>
        <v>-0.44784846354747559</v>
      </c>
      <c r="F745" s="10">
        <f>(data1!$A740-Logit!$B745)*data1!B740</f>
        <v>-20.265142975523272</v>
      </c>
      <c r="G745" s="10">
        <f>(data1!$A740-Logit!$B745)*data1!C740</f>
        <v>-6.2698784896646584</v>
      </c>
      <c r="H745" s="10">
        <f>(data1!$A740-Logit!$B745)*data1!D740</f>
        <v>-3.1349392448323292</v>
      </c>
      <c r="I745" s="10">
        <f>(data1!$A740-Logit!$B745)*data1!E740</f>
        <v>-21.944574713826306</v>
      </c>
      <c r="J745" s="10">
        <f>(data1!$A740-Logit!$B745)*data1!F740</f>
        <v>-13.883302369971743</v>
      </c>
      <c r="K745" s="10">
        <f>(data1!$A740-Logit!$B745)*data1!G740</f>
        <v>-0.44784846354747559</v>
      </c>
      <c r="L745" s="10">
        <f>(data1!$A740-Logit!$B745)*data1!H740</f>
        <v>-0.89569692709495119</v>
      </c>
    </row>
    <row r="746" spans="1:12" x14ac:dyDescent="0.25">
      <c r="A746">
        <v>740</v>
      </c>
      <c r="B746">
        <f>1/(1+EXP(-($A$3+SUMPRODUCT($B$3:$H$3,data1!B741:H741))))</f>
        <v>0.28717762867722529</v>
      </c>
      <c r="C746">
        <f>(B746^data1!A741)*((1-B746)^(1-data1!A741))</f>
        <v>0.71282237132277471</v>
      </c>
      <c r="D746">
        <f t="shared" si="13"/>
        <v>-0.33852301818507935</v>
      </c>
      <c r="E746" s="10">
        <f>data1!$A741-Logit!$B746</f>
        <v>-0.28717762867722529</v>
      </c>
      <c r="F746" s="10">
        <f>(data1!$A741-Logit!$B746)*data1!B741</f>
        <v>-8.932947576170772</v>
      </c>
      <c r="G746" s="10">
        <f>(data1!$A741-Logit!$B746)*data1!C741</f>
        <v>-3.1589539154494783</v>
      </c>
      <c r="H746" s="10">
        <f>(data1!$A741-Logit!$B746)*data1!D741</f>
        <v>-1.7230657720633518</v>
      </c>
      <c r="I746" s="10">
        <f>(data1!$A741-Logit!$B746)*data1!E741</f>
        <v>-10.33839463238011</v>
      </c>
      <c r="J746" s="10">
        <f>(data1!$A741-Logit!$B746)*data1!F741</f>
        <v>-13.784526176506814</v>
      </c>
      <c r="K746" s="10">
        <f>(data1!$A741-Logit!$B746)*data1!G741</f>
        <v>0</v>
      </c>
      <c r="L746" s="10">
        <f>(data1!$A741-Logit!$B746)*data1!H741</f>
        <v>0</v>
      </c>
    </row>
    <row r="747" spans="1:12" x14ac:dyDescent="0.25">
      <c r="A747">
        <v>741</v>
      </c>
      <c r="B747">
        <f>1/(1+EXP(-($A$3+SUMPRODUCT($B$3:$H$3,data1!B742:H742))))</f>
        <v>0.65144826114103493</v>
      </c>
      <c r="C747">
        <f>(B747^data1!A742)*((1-B747)^(1-data1!A742))</f>
        <v>0.34855173885896507</v>
      </c>
      <c r="D747">
        <f t="shared" si="13"/>
        <v>-1.053968598225665</v>
      </c>
      <c r="E747" s="10">
        <f>data1!$A742-Logit!$B747</f>
        <v>-0.65144826114103493</v>
      </c>
      <c r="F747" s="10">
        <f>(data1!$A742-Logit!$B747)*data1!B742</f>
        <v>-2.6057930445641397</v>
      </c>
      <c r="G747" s="10">
        <f>(data1!$A742-Logit!$B747)*data1!C742</f>
        <v>-7.8173791336924197</v>
      </c>
      <c r="H747" s="10">
        <f>(data1!$A742-Logit!$B747)*data1!D742</f>
        <v>-6.5144826114103491</v>
      </c>
      <c r="I747" s="10">
        <f>(data1!$A742-Logit!$B747)*data1!E742</f>
        <v>-65.144826114103495</v>
      </c>
      <c r="J747" s="10">
        <f>(data1!$A742-Logit!$B747)*data1!F742</f>
        <v>-20.194896095372084</v>
      </c>
      <c r="K747" s="10">
        <f>(data1!$A742-Logit!$B747)*data1!G742</f>
        <v>-0.65144826114103493</v>
      </c>
      <c r="L747" s="10">
        <f>(data1!$A742-Logit!$B747)*data1!H742</f>
        <v>-0.65144826114103493</v>
      </c>
    </row>
    <row r="748" spans="1:12" x14ac:dyDescent="0.25">
      <c r="A748">
        <v>742</v>
      </c>
      <c r="B748">
        <f>1/(1+EXP(-($A$3+SUMPRODUCT($B$3:$H$3,data1!B743:H743))))</f>
        <v>0.34356715920814357</v>
      </c>
      <c r="C748">
        <f>(B748^data1!A743)*((1-B748)^(1-data1!A743))</f>
        <v>0.65643284079185649</v>
      </c>
      <c r="D748">
        <f t="shared" si="13"/>
        <v>-0.42093488934215495</v>
      </c>
      <c r="E748" s="10">
        <f>data1!$A743-Logit!$B748</f>
        <v>-0.34356715920814357</v>
      </c>
      <c r="F748" s="10">
        <f>(data1!$A743-Logit!$B748)*data1!B743</f>
        <v>-13.914469947929815</v>
      </c>
      <c r="G748" s="10">
        <f>(data1!$A743-Logit!$B748)*data1!C743</f>
        <v>-4.122805910497723</v>
      </c>
      <c r="H748" s="10">
        <f>(data1!$A743-Logit!$B748)*data1!D743</f>
        <v>-1.7178357960407178</v>
      </c>
      <c r="I748" s="10">
        <f>(data1!$A743-Logit!$B748)*data1!E743</f>
        <v>-8.5891789802035898</v>
      </c>
      <c r="J748" s="10">
        <f>(data1!$A743-Logit!$B748)*data1!F743</f>
        <v>-15.116955005158317</v>
      </c>
      <c r="K748" s="10">
        <f>(data1!$A743-Logit!$B748)*data1!G743</f>
        <v>0</v>
      </c>
      <c r="L748" s="10">
        <f>(data1!$A743-Logit!$B748)*data1!H743</f>
        <v>-0.34356715920814357</v>
      </c>
    </row>
    <row r="749" spans="1:12" x14ac:dyDescent="0.25">
      <c r="A749">
        <v>743</v>
      </c>
      <c r="B749">
        <f>1/(1+EXP(-($A$3+SUMPRODUCT($B$3:$H$3,data1!B744:H744))))</f>
        <v>0.38185493234912082</v>
      </c>
      <c r="C749">
        <f>(B749^data1!A744)*((1-B749)^(1-data1!A744))</f>
        <v>0.61814506765087918</v>
      </c>
      <c r="D749">
        <f t="shared" si="13"/>
        <v>-0.48103211177177813</v>
      </c>
      <c r="E749" s="10">
        <f>data1!$A744-Logit!$B749</f>
        <v>-0.38185493234912082</v>
      </c>
      <c r="F749" s="10">
        <f>(data1!$A744-Logit!$B749)*data1!B744</f>
        <v>-8.2557039578534042</v>
      </c>
      <c r="G749" s="10">
        <f>(data1!$A744-Logit!$B749)*data1!C744</f>
        <v>-4.2004042558403292</v>
      </c>
      <c r="H749" s="10">
        <f>(data1!$A744-Logit!$B749)*data1!D744</f>
        <v>-2.6729845264438459</v>
      </c>
      <c r="I749" s="10">
        <f>(data1!$A744-Logit!$B749)*data1!E744</f>
        <v>-18.710891685106919</v>
      </c>
      <c r="J749" s="10">
        <f>(data1!$A744-Logit!$B749)*data1!F744</f>
        <v>-18.329036752757801</v>
      </c>
      <c r="K749" s="10">
        <f>(data1!$A744-Logit!$B749)*data1!G744</f>
        <v>0</v>
      </c>
      <c r="L749" s="10">
        <f>(data1!$A744-Logit!$B749)*data1!H744</f>
        <v>-0.38185493234912082</v>
      </c>
    </row>
    <row r="750" spans="1:12" x14ac:dyDescent="0.25">
      <c r="A750">
        <v>744</v>
      </c>
      <c r="B750">
        <f>1/(1+EXP(-($A$3+SUMPRODUCT($B$3:$H$3,data1!B745:H745))))</f>
        <v>0.46435676515448515</v>
      </c>
      <c r="C750">
        <f>(B750^data1!A745)*((1-B750)^(1-data1!A745))</f>
        <v>0.5356432348455149</v>
      </c>
      <c r="D750">
        <f t="shared" si="13"/>
        <v>-0.6242869461572752</v>
      </c>
      <c r="E750" s="10">
        <f>data1!$A745-Logit!$B750</f>
        <v>-0.46435676515448515</v>
      </c>
      <c r="F750" s="10">
        <f>(data1!$A745-Logit!$B750)*data1!B745</f>
        <v>-10.878021856844336</v>
      </c>
      <c r="G750" s="10">
        <f>(data1!$A745-Logit!$B750)*data1!C745</f>
        <v>-5.572281181853822</v>
      </c>
      <c r="H750" s="10">
        <f>(data1!$A745-Logit!$B750)*data1!D745</f>
        <v>-5.1079244166993369</v>
      </c>
      <c r="I750" s="10">
        <f>(data1!$A745-Logit!$B750)*data1!E745</f>
        <v>-56.187168583692703</v>
      </c>
      <c r="J750" s="10">
        <f>(data1!$A745-Logit!$B750)*data1!F745</f>
        <v>-24.610908553187713</v>
      </c>
      <c r="K750" s="10">
        <f>(data1!$A745-Logit!$B750)*data1!G745</f>
        <v>0</v>
      </c>
      <c r="L750" s="10">
        <f>(data1!$A745-Logit!$B750)*data1!H745</f>
        <v>-0.46435676515448515</v>
      </c>
    </row>
    <row r="751" spans="1:12" x14ac:dyDescent="0.25">
      <c r="A751">
        <v>745</v>
      </c>
      <c r="B751">
        <f>1/(1+EXP(-($A$3+SUMPRODUCT($B$3:$H$3,data1!B746:H746))))</f>
        <v>0.69624226484852136</v>
      </c>
      <c r="C751">
        <f>(B751^data1!A746)*((1-B751)^(1-data1!A746))</f>
        <v>0.30375773515147864</v>
      </c>
      <c r="D751">
        <f t="shared" si="13"/>
        <v>-1.1915248191323484</v>
      </c>
      <c r="E751" s="10">
        <f>data1!$A746-Logit!$B751</f>
        <v>-0.69624226484852136</v>
      </c>
      <c r="F751" s="10">
        <f>(data1!$A746-Logit!$B751)*data1!B746</f>
        <v>-18.102298886061554</v>
      </c>
      <c r="G751" s="10">
        <f>(data1!$A746-Logit!$B751)*data1!C746</f>
        <v>-6.9624226484852141</v>
      </c>
      <c r="H751" s="10">
        <f>(data1!$A746-Logit!$B751)*data1!D746</f>
        <v>-9.7473917078792987</v>
      </c>
      <c r="I751" s="10">
        <f>(data1!$A746-Logit!$B751)*data1!E746</f>
        <v>-136.46348391031017</v>
      </c>
      <c r="J751" s="10">
        <f>(data1!$A746-Logit!$B751)*data1!F746</f>
        <v>-29.242175123637896</v>
      </c>
      <c r="K751" s="10">
        <f>(data1!$A746-Logit!$B751)*data1!G746</f>
        <v>0</v>
      </c>
      <c r="L751" s="10">
        <f>(data1!$A746-Logit!$B751)*data1!H746</f>
        <v>-2.0887267945455639</v>
      </c>
    </row>
    <row r="752" spans="1:12" x14ac:dyDescent="0.25">
      <c r="A752">
        <v>746</v>
      </c>
      <c r="B752">
        <f>1/(1+EXP(-($A$3+SUMPRODUCT($B$3:$H$3,data1!B747:H747))))</f>
        <v>0.10944876116956595</v>
      </c>
      <c r="C752">
        <f>(B752^data1!A747)*((1-B752)^(1-data1!A747))</f>
        <v>0.89055123883043408</v>
      </c>
      <c r="D752">
        <f t="shared" si="13"/>
        <v>-0.1159146385136616</v>
      </c>
      <c r="E752" s="10">
        <f>data1!$A747-Logit!$B752</f>
        <v>-0.10944876116956595</v>
      </c>
      <c r="F752" s="10">
        <f>(data1!$A747-Logit!$B752)*data1!B747</f>
        <v>-0.85807830426995257</v>
      </c>
      <c r="G752" s="10">
        <f>(data1!$A747-Logit!$B752)*data1!C747</f>
        <v>-1.3133851340347915</v>
      </c>
      <c r="H752" s="10">
        <f>(data1!$A747-Logit!$B752)*data1!D747</f>
        <v>-0.54724380584782972</v>
      </c>
      <c r="I752" s="10">
        <f>(data1!$A747-Logit!$B752)*data1!E747</f>
        <v>-2.7362190292391486</v>
      </c>
      <c r="J752" s="10">
        <f>(data1!$A747-Logit!$B752)*data1!F747</f>
        <v>-4.2685016856130717</v>
      </c>
      <c r="K752" s="10">
        <f>(data1!$A747-Logit!$B752)*data1!G747</f>
        <v>-0.2188975223391319</v>
      </c>
      <c r="L752" s="10">
        <f>(data1!$A747-Logit!$B752)*data1!H747</f>
        <v>-0.65669256701739576</v>
      </c>
    </row>
    <row r="753" spans="1:12" x14ac:dyDescent="0.25">
      <c r="A753">
        <v>747</v>
      </c>
      <c r="B753">
        <f>1/(1+EXP(-($A$3+SUMPRODUCT($B$3:$H$3,data1!B748:H748))))</f>
        <v>0.22291413243404429</v>
      </c>
      <c r="C753">
        <f>(B753^data1!A748)*((1-B753)^(1-data1!A748))</f>
        <v>0.77708586756595577</v>
      </c>
      <c r="D753">
        <f t="shared" si="13"/>
        <v>-0.25220442305255741</v>
      </c>
      <c r="E753" s="10">
        <f>data1!$A748-Logit!$B753</f>
        <v>-0.22291413243404429</v>
      </c>
      <c r="F753" s="10">
        <f>(data1!$A748-Logit!$B753)*data1!B748</f>
        <v>-1.5158161430689969</v>
      </c>
      <c r="G753" s="10">
        <f>(data1!$A748-Logit!$B753)*data1!C748</f>
        <v>-2.2291413243404428</v>
      </c>
      <c r="H753" s="10">
        <f>(data1!$A748-Logit!$B753)*data1!D748</f>
        <v>-0.44582826486808858</v>
      </c>
      <c r="I753" s="10">
        <f>(data1!$A748-Logit!$B753)*data1!E748</f>
        <v>-0.89165652973617715</v>
      </c>
      <c r="J753" s="10">
        <f>(data1!$A748-Logit!$B753)*data1!F748</f>
        <v>-7.1332522378894172</v>
      </c>
      <c r="K753" s="10">
        <f>(data1!$A748-Logit!$B753)*data1!G748</f>
        <v>-0.22291413243404429</v>
      </c>
      <c r="L753" s="10">
        <f>(data1!$A748-Logit!$B753)*data1!H748</f>
        <v>-0.44582826486808858</v>
      </c>
    </row>
    <row r="754" spans="1:12" x14ac:dyDescent="0.25">
      <c r="A754">
        <v>748</v>
      </c>
      <c r="B754">
        <f>1/(1+EXP(-($A$3+SUMPRODUCT($B$3:$H$3,data1!B749:H749))))</f>
        <v>0.6659879420001571</v>
      </c>
      <c r="C754">
        <f>(B754^data1!A749)*((1-B754)^(1-data1!A749))</f>
        <v>0.3340120579998429</v>
      </c>
      <c r="D754">
        <f t="shared" si="13"/>
        <v>-1.096578184861154</v>
      </c>
      <c r="E754" s="10">
        <f>data1!$A749-Logit!$B754</f>
        <v>-0.6659879420001571</v>
      </c>
      <c r="F754" s="10">
        <f>(data1!$A749-Logit!$B754)*data1!B749</f>
        <v>-3.5497156800499932</v>
      </c>
      <c r="G754" s="10">
        <f>(data1!$A749-Logit!$B754)*data1!C749</f>
        <v>-7.9918553040018852</v>
      </c>
      <c r="H754" s="10">
        <f>(data1!$A749-Logit!$B754)*data1!D749</f>
        <v>-2.6639517680006284</v>
      </c>
      <c r="I754" s="10">
        <f>(data1!$A749-Logit!$B754)*data1!E749</f>
        <v>-10.655807072002514</v>
      </c>
      <c r="J754" s="10">
        <f>(data1!$A749-Logit!$B754)*data1!F749</f>
        <v>-23.975565912005656</v>
      </c>
      <c r="K754" s="10">
        <f>(data1!$A749-Logit!$B754)*data1!G749</f>
        <v>0</v>
      </c>
      <c r="L754" s="10">
        <f>(data1!$A749-Logit!$B754)*data1!H749</f>
        <v>-1.3319758840003142</v>
      </c>
    </row>
    <row r="755" spans="1:12" x14ac:dyDescent="0.25">
      <c r="A755">
        <v>749</v>
      </c>
      <c r="B755">
        <f>1/(1+EXP(-($A$3+SUMPRODUCT($B$3:$H$3,data1!B750:H750))))</f>
        <v>0.56180293927623826</v>
      </c>
      <c r="C755">
        <f>(B755^data1!A750)*((1-B755)^(1-data1!A750))</f>
        <v>0.43819706072376174</v>
      </c>
      <c r="D755">
        <f t="shared" si="13"/>
        <v>-0.82508655945677289</v>
      </c>
      <c r="E755" s="10">
        <f>data1!$A750-Logit!$B755</f>
        <v>-0.56180293927623826</v>
      </c>
      <c r="F755" s="10">
        <f>(data1!$A750-Logit!$B755)*data1!B750</f>
        <v>-15.842843316211573</v>
      </c>
      <c r="G755" s="10">
        <f>(data1!$A750-Logit!$B755)*data1!C750</f>
        <v>-7.3034382105910973</v>
      </c>
      <c r="H755" s="10">
        <f>(data1!$A750-Logit!$B755)*data1!D750</f>
        <v>-2.8090146963811913</v>
      </c>
      <c r="I755" s="10">
        <f>(data1!$A750-Logit!$B755)*data1!E750</f>
        <v>-14.045073481905956</v>
      </c>
      <c r="J755" s="10">
        <f>(data1!$A750-Logit!$B755)*data1!F750</f>
        <v>-22.47211757104953</v>
      </c>
      <c r="K755" s="10">
        <f>(data1!$A750-Logit!$B755)*data1!G750</f>
        <v>0</v>
      </c>
      <c r="L755" s="10">
        <f>(data1!$A750-Logit!$B755)*data1!H750</f>
        <v>-1.1236058785524765</v>
      </c>
    </row>
    <row r="756" spans="1:12" x14ac:dyDescent="0.25">
      <c r="A756">
        <v>750</v>
      </c>
      <c r="B756">
        <f>1/(1+EXP(-($A$3+SUMPRODUCT($B$3:$H$3,data1!B751:H751))))</f>
        <v>0.42430507110706123</v>
      </c>
      <c r="C756">
        <f>(B756^data1!A751)*((1-B756)^(1-data1!A751))</f>
        <v>0.57569492889293872</v>
      </c>
      <c r="D756">
        <f t="shared" si="13"/>
        <v>-0.55217739593229265</v>
      </c>
      <c r="E756" s="10">
        <f>data1!$A751-Logit!$B756</f>
        <v>-0.42430507110706123</v>
      </c>
      <c r="F756" s="10">
        <f>(data1!$A751-Logit!$B756)*data1!B751</f>
        <v>-4.2430507110706124</v>
      </c>
      <c r="G756" s="10">
        <f>(data1!$A751-Logit!$B756)*data1!C751</f>
        <v>-5.0916608532847345</v>
      </c>
      <c r="H756" s="10">
        <f>(data1!$A751-Logit!$B756)*data1!D751</f>
        <v>-5.9402709954988575</v>
      </c>
      <c r="I756" s="10">
        <f>(data1!$A751-Logit!$B756)*data1!E751</f>
        <v>-83.163793936984007</v>
      </c>
      <c r="J756" s="10">
        <f>(data1!$A751-Logit!$B756)*data1!F751</f>
        <v>-13.153457204318897</v>
      </c>
      <c r="K756" s="10">
        <f>(data1!$A751-Logit!$B756)*data1!G751</f>
        <v>-0.84861014221412245</v>
      </c>
      <c r="L756" s="10">
        <f>(data1!$A751-Logit!$B756)*data1!H751</f>
        <v>-1.2729152133211836</v>
      </c>
    </row>
    <row r="757" spans="1:12" x14ac:dyDescent="0.25">
      <c r="A757">
        <v>751</v>
      </c>
      <c r="B757">
        <f>1/(1+EXP(-($A$3+SUMPRODUCT($B$3:$H$3,data1!B752:H752))))</f>
        <v>0.46382317359539871</v>
      </c>
      <c r="C757">
        <f>(B757^data1!A752)*((1-B757)^(1-data1!A752))</f>
        <v>0.53617682640460129</v>
      </c>
      <c r="D757">
        <f t="shared" si="13"/>
        <v>-0.62329127230779324</v>
      </c>
      <c r="E757" s="10">
        <f>data1!$A752-Logit!$B757</f>
        <v>-0.46382317359539871</v>
      </c>
      <c r="F757" s="10">
        <f>(data1!$A752-Logit!$B757)*data1!B752</f>
        <v>-4.6159680679190487</v>
      </c>
      <c r="G757" s="10">
        <f>(data1!$A752-Logit!$B757)*data1!C752</f>
        <v>-5.5658780831447849</v>
      </c>
      <c r="H757" s="10">
        <f>(data1!$A752-Logit!$B757)*data1!D752</f>
        <v>-1.8552926943815948</v>
      </c>
      <c r="I757" s="10">
        <f>(data1!$A752-Logit!$B757)*data1!E752</f>
        <v>-7.4211707775263793</v>
      </c>
      <c r="J757" s="10">
        <f>(data1!$A752-Logit!$B757)*data1!F752</f>
        <v>-19.944396464602143</v>
      </c>
      <c r="K757" s="10">
        <f>(data1!$A752-Logit!$B757)*data1!G752</f>
        <v>0</v>
      </c>
      <c r="L757" s="10">
        <f>(data1!$A752-Logit!$B757)*data1!H752</f>
        <v>0</v>
      </c>
    </row>
    <row r="758" spans="1:12" x14ac:dyDescent="0.25">
      <c r="A758">
        <v>752</v>
      </c>
      <c r="B758">
        <f>1/(1+EXP(-($A$3+SUMPRODUCT($B$3:$H$3,data1!B753:H753))))</f>
        <v>0.41170765999852427</v>
      </c>
      <c r="C758">
        <f>(B758^data1!A753)*((1-B758)^(1-data1!A753))</f>
        <v>0.58829234000147568</v>
      </c>
      <c r="D758">
        <f t="shared" si="13"/>
        <v>-0.53053127776172426</v>
      </c>
      <c r="E758" s="10">
        <f>data1!$A753-Logit!$B758</f>
        <v>-0.41170765999852427</v>
      </c>
      <c r="F758" s="10">
        <f>(data1!$A753-Logit!$B758)*data1!B753</f>
        <v>-10.286103869577259</v>
      </c>
      <c r="G758" s="10">
        <f>(data1!$A753-Logit!$B758)*data1!C753</f>
        <v>-4.940491919982291</v>
      </c>
      <c r="H758" s="10">
        <f>(data1!$A753-Logit!$B758)*data1!D753</f>
        <v>-6.1756148999778642</v>
      </c>
      <c r="I758" s="10">
        <f>(data1!$A753-Logit!$B758)*data1!E753</f>
        <v>-92.634223499667954</v>
      </c>
      <c r="J758" s="10">
        <f>(data1!$A753-Logit!$B758)*data1!F753</f>
        <v>-24.702459599911457</v>
      </c>
      <c r="K758" s="10">
        <f>(data1!$A753-Logit!$B758)*data1!G753</f>
        <v>0</v>
      </c>
      <c r="L758" s="10">
        <f>(data1!$A753-Logit!$B758)*data1!H753</f>
        <v>0</v>
      </c>
    </row>
    <row r="759" spans="1:12" x14ac:dyDescent="0.25">
      <c r="A759">
        <v>753</v>
      </c>
      <c r="B759">
        <f>1/(1+EXP(-($A$3+SUMPRODUCT($B$3:$H$3,data1!B754:H754))))</f>
        <v>0.63973546589051733</v>
      </c>
      <c r="C759">
        <f>(B759^data1!A754)*((1-B759)^(1-data1!A754))</f>
        <v>0.36026453410948267</v>
      </c>
      <c r="D759">
        <f t="shared" si="13"/>
        <v>-1.020916700407003</v>
      </c>
      <c r="E759" s="10">
        <f>data1!$A754-Logit!$B759</f>
        <v>-0.63973546589051733</v>
      </c>
      <c r="F759" s="10">
        <f>(data1!$A754-Logit!$B759)*data1!B754</f>
        <v>-18.144817575463303</v>
      </c>
      <c r="G759" s="10">
        <f>(data1!$A754-Logit!$B759)*data1!C754</f>
        <v>-5.7576191930146559</v>
      </c>
      <c r="H759" s="10">
        <f>(data1!$A754-Logit!$B759)*data1!D754</f>
        <v>-7.6768255906862084</v>
      </c>
      <c r="I759" s="10">
        <f>(data1!$A754-Logit!$B759)*data1!E754</f>
        <v>-92.121907088234494</v>
      </c>
      <c r="J759" s="10">
        <f>(data1!$A754-Logit!$B759)*data1!F754</f>
        <v>-24.949683169730175</v>
      </c>
      <c r="K759" s="10">
        <f>(data1!$A754-Logit!$B759)*data1!G754</f>
        <v>0</v>
      </c>
      <c r="L759" s="10">
        <f>(data1!$A754-Logit!$B759)*data1!H754</f>
        <v>-1.9192063976715521</v>
      </c>
    </row>
  </sheetData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zoomScale="140" zoomScaleNormal="140" workbookViewId="0">
      <selection activeCell="B17" sqref="B17"/>
    </sheetView>
  </sheetViews>
  <sheetFormatPr defaultColWidth="8.7109375" defaultRowHeight="15" x14ac:dyDescent="0.25"/>
  <cols>
    <col min="1" max="1" width="24.85546875" customWidth="1"/>
  </cols>
  <sheetData>
    <row r="1" spans="1:9" x14ac:dyDescent="0.25">
      <c r="A1" t="s">
        <v>30</v>
      </c>
    </row>
    <row r="2" spans="1:9" ht="15.75" customHeight="1" x14ac:dyDescent="0.25"/>
    <row r="3" spans="1:9" x14ac:dyDescent="0.25">
      <c r="A3" s="1" t="s">
        <v>31</v>
      </c>
      <c r="B3" s="1"/>
    </row>
    <row r="4" spans="1:9" x14ac:dyDescent="0.25">
      <c r="A4" s="14" t="s">
        <v>32</v>
      </c>
      <c r="B4" s="14">
        <v>0.51401960828839499</v>
      </c>
    </row>
    <row r="5" spans="1:9" x14ac:dyDescent="0.25">
      <c r="A5" s="14" t="s">
        <v>33</v>
      </c>
      <c r="B5" s="15">
        <v>0.26421615770495499</v>
      </c>
    </row>
    <row r="6" spans="1:9" x14ac:dyDescent="0.25">
      <c r="A6" s="14" t="s">
        <v>34</v>
      </c>
      <c r="B6" s="14">
        <v>0.25730275247533702</v>
      </c>
    </row>
    <row r="7" spans="1:9" x14ac:dyDescent="0.25">
      <c r="A7" s="14" t="s">
        <v>35</v>
      </c>
      <c r="B7" s="14">
        <v>0.427132938811698</v>
      </c>
    </row>
    <row r="8" spans="1:9" ht="15.75" customHeight="1" x14ac:dyDescent="0.25">
      <c r="A8" s="16" t="s">
        <v>36</v>
      </c>
      <c r="B8" s="16">
        <v>753</v>
      </c>
    </row>
    <row r="10" spans="1:9" ht="15.75" customHeight="1" x14ac:dyDescent="0.25">
      <c r="A10" t="s">
        <v>37</v>
      </c>
    </row>
    <row r="11" spans="1:9" x14ac:dyDescent="0.25">
      <c r="A11" s="13"/>
      <c r="B11" s="13" t="s">
        <v>38</v>
      </c>
      <c r="C11" s="13" t="s">
        <v>39</v>
      </c>
      <c r="D11" s="13" t="s">
        <v>40</v>
      </c>
      <c r="E11" s="13" t="s">
        <v>41</v>
      </c>
      <c r="F11" s="13" t="s">
        <v>42</v>
      </c>
    </row>
    <row r="12" spans="1:9" x14ac:dyDescent="0.25">
      <c r="A12" s="14" t="s">
        <v>43</v>
      </c>
      <c r="B12" s="14">
        <v>7</v>
      </c>
      <c r="C12" s="14">
        <v>48.808057817741101</v>
      </c>
      <c r="D12" s="14">
        <v>6.9725796882487403</v>
      </c>
      <c r="E12" s="14">
        <v>38.217947441156902</v>
      </c>
      <c r="F12" s="14">
        <v>6.8992435275135002E-46</v>
      </c>
    </row>
    <row r="13" spans="1:9" x14ac:dyDescent="0.25">
      <c r="A13" s="14" t="s">
        <v>44</v>
      </c>
      <c r="B13" s="14">
        <v>745</v>
      </c>
      <c r="C13" s="14">
        <v>135.919697826348</v>
      </c>
      <c r="D13" s="14">
        <v>0.18244254741791699</v>
      </c>
      <c r="E13" s="14"/>
      <c r="F13" s="14"/>
    </row>
    <row r="14" spans="1:9" ht="15.75" customHeight="1" x14ac:dyDescent="0.25">
      <c r="A14" s="16" t="s">
        <v>45</v>
      </c>
      <c r="B14" s="16">
        <v>752</v>
      </c>
      <c r="C14" s="16">
        <v>184.72775564409</v>
      </c>
      <c r="D14" s="16"/>
      <c r="E14" s="16"/>
      <c r="F14" s="16"/>
    </row>
    <row r="15" spans="1:9" ht="15.75" customHeight="1" x14ac:dyDescent="0.25"/>
    <row r="16" spans="1:9" x14ac:dyDescent="0.25">
      <c r="A16" s="13"/>
      <c r="B16" s="13" t="s">
        <v>46</v>
      </c>
      <c r="C16" s="13" t="s">
        <v>35</v>
      </c>
      <c r="D16" s="13" t="s">
        <v>47</v>
      </c>
      <c r="E16" s="13" t="s">
        <v>48</v>
      </c>
      <c r="F16" s="13" t="s">
        <v>49</v>
      </c>
      <c r="G16" s="13" t="s">
        <v>50</v>
      </c>
      <c r="H16" s="13" t="s">
        <v>51</v>
      </c>
      <c r="I16" s="13" t="s">
        <v>52</v>
      </c>
    </row>
    <row r="17" spans="1:9" x14ac:dyDescent="0.25">
      <c r="A17" s="14" t="s">
        <v>10</v>
      </c>
      <c r="B17" s="17">
        <v>0.58551922490580299</v>
      </c>
      <c r="C17" s="10">
        <v>0.15417800196297601</v>
      </c>
      <c r="D17" s="10">
        <v>3.7976833105309602</v>
      </c>
      <c r="E17" s="10">
        <v>1.5794839616488501E-4</v>
      </c>
      <c r="F17" s="10">
        <v>0.28284416651309002</v>
      </c>
      <c r="G17" s="10">
        <v>0.88819428329851502</v>
      </c>
      <c r="H17" s="10">
        <v>0.28284416651309002</v>
      </c>
      <c r="I17" s="10">
        <v>0.88819428329851502</v>
      </c>
    </row>
    <row r="18" spans="1:9" x14ac:dyDescent="0.25">
      <c r="A18" s="14" t="s">
        <v>11</v>
      </c>
      <c r="B18" s="17">
        <v>-3.40516890954969E-3</v>
      </c>
      <c r="C18" s="10">
        <v>1.4484899734647E-3</v>
      </c>
      <c r="D18" s="10">
        <v>-2.35084051110463</v>
      </c>
      <c r="E18" s="10">
        <v>1.8990801805524399E-2</v>
      </c>
      <c r="F18" s="10">
        <v>-6.2487768284340498E-3</v>
      </c>
      <c r="G18" s="10">
        <v>-5.6156099066533005E-4</v>
      </c>
      <c r="H18" s="10">
        <v>-6.2487768284340498E-3</v>
      </c>
      <c r="I18" s="10">
        <v>-5.6156099066533005E-4</v>
      </c>
    </row>
    <row r="19" spans="1:9" x14ac:dyDescent="0.25">
      <c r="A19" s="14" t="s">
        <v>12</v>
      </c>
      <c r="B19" s="17">
        <v>3.7995302997194599E-2</v>
      </c>
      <c r="C19" s="10">
        <v>7.3760180864441399E-3</v>
      </c>
      <c r="D19" s="10">
        <v>5.15119439132389</v>
      </c>
      <c r="E19" s="10">
        <v>3.3170066163265002E-7</v>
      </c>
      <c r="F19" s="10">
        <v>2.3515048508254598E-2</v>
      </c>
      <c r="G19" s="10">
        <v>5.2475557486134597E-2</v>
      </c>
      <c r="H19" s="10">
        <v>2.3515048508254598E-2</v>
      </c>
      <c r="I19" s="10">
        <v>5.2475557486134597E-2</v>
      </c>
    </row>
    <row r="20" spans="1:9" x14ac:dyDescent="0.25">
      <c r="A20" s="14" t="s">
        <v>13</v>
      </c>
      <c r="B20" s="17">
        <v>3.9492389486713297E-2</v>
      </c>
      <c r="C20" s="10">
        <v>5.6726732999007401E-3</v>
      </c>
      <c r="D20" s="10">
        <v>6.9618656670047203</v>
      </c>
      <c r="E20" s="10">
        <v>7.3761062827950803E-12</v>
      </c>
      <c r="F20" s="10">
        <v>2.8356061992324402E-2</v>
      </c>
      <c r="G20" s="10">
        <v>5.0628716981102197E-2</v>
      </c>
      <c r="H20" s="10">
        <v>2.8356061992324402E-2</v>
      </c>
      <c r="I20" s="10">
        <v>5.0628716981102197E-2</v>
      </c>
    </row>
    <row r="21" spans="1:9" x14ac:dyDescent="0.25">
      <c r="A21" s="14" t="s">
        <v>14</v>
      </c>
      <c r="B21" s="17">
        <v>-5.9631190247082602E-4</v>
      </c>
      <c r="C21" s="10">
        <v>1.8479068723325901E-4</v>
      </c>
      <c r="D21" s="10">
        <v>-3.226958627618</v>
      </c>
      <c r="E21" s="10">
        <v>1.30585785386264E-3</v>
      </c>
      <c r="F21" s="10">
        <v>-9.5908435597678995E-4</v>
      </c>
      <c r="G21" s="10">
        <v>-2.33539448964861E-4</v>
      </c>
      <c r="H21" s="10">
        <v>-9.5908435597678995E-4</v>
      </c>
      <c r="I21" s="10">
        <v>-2.33539448964861E-4</v>
      </c>
    </row>
    <row r="22" spans="1:9" x14ac:dyDescent="0.25">
      <c r="A22" s="14" t="s">
        <v>15</v>
      </c>
      <c r="B22" s="17">
        <v>-1.60908060914072E-2</v>
      </c>
      <c r="C22" s="10">
        <v>2.48467749536215E-3</v>
      </c>
      <c r="D22" s="10">
        <v>-6.4760139380028203</v>
      </c>
      <c r="E22" s="10">
        <v>1.7092877502174001E-10</v>
      </c>
      <c r="F22" s="10">
        <v>-2.0968608997274402E-2</v>
      </c>
      <c r="G22" s="10">
        <v>-1.12130031855401E-2</v>
      </c>
      <c r="H22" s="10">
        <v>-2.0968608997274402E-2</v>
      </c>
      <c r="I22" s="10">
        <v>-1.12130031855401E-2</v>
      </c>
    </row>
    <row r="23" spans="1:9" x14ac:dyDescent="0.25">
      <c r="A23" s="14" t="s">
        <v>16</v>
      </c>
      <c r="B23" s="17">
        <v>-0.26181046667469399</v>
      </c>
      <c r="C23" s="10">
        <v>3.3505785002496499E-2</v>
      </c>
      <c r="D23" s="10">
        <v>-7.8138884570287503</v>
      </c>
      <c r="E23" s="10">
        <v>1.88887711086946E-14</v>
      </c>
      <c r="F23" s="10">
        <v>-0.32758746016926299</v>
      </c>
      <c r="G23" s="10">
        <v>-0.19603347318012501</v>
      </c>
      <c r="H23" s="10">
        <v>-0.32758746016926299</v>
      </c>
      <c r="I23" s="10">
        <v>-0.19603347318012501</v>
      </c>
    </row>
    <row r="24" spans="1:9" ht="15.75" customHeight="1" x14ac:dyDescent="0.25">
      <c r="A24" s="16" t="s">
        <v>17</v>
      </c>
      <c r="B24" s="18">
        <v>1.3012234624871199E-2</v>
      </c>
      <c r="C24" s="19">
        <v>1.31959594537483E-2</v>
      </c>
      <c r="D24" s="19">
        <v>0.98607719055813303</v>
      </c>
      <c r="E24" s="19">
        <v>0.32441536916694502</v>
      </c>
      <c r="F24" s="19">
        <v>-1.2893457155790799E-2</v>
      </c>
      <c r="G24" s="19">
        <v>3.8917926405533099E-2</v>
      </c>
      <c r="H24" s="19">
        <v>-1.2893457155790799E-2</v>
      </c>
      <c r="I24" s="19">
        <v>3.8917926405533099E-2</v>
      </c>
    </row>
  </sheetData>
  <mergeCells count="1">
    <mergeCell ref="A3:B3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4"/>
  <sheetViews>
    <sheetView zoomScale="190" zoomScaleNormal="19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6" sqref="H6"/>
    </sheetView>
  </sheetViews>
  <sheetFormatPr defaultColWidth="8.7109375" defaultRowHeight="15" x14ac:dyDescent="0.25"/>
  <cols>
    <col min="1" max="1" width="9.140625" style="20" customWidth="1"/>
    <col min="2" max="8" width="9.140625" style="21" customWidth="1"/>
  </cols>
  <sheetData>
    <row r="1" spans="1:8" x14ac:dyDescent="0.25">
      <c r="A1" s="20" t="s">
        <v>53</v>
      </c>
      <c r="B1" s="21" t="s">
        <v>11</v>
      </c>
      <c r="C1" s="21" t="s">
        <v>12</v>
      </c>
      <c r="D1" s="21" t="s">
        <v>13</v>
      </c>
      <c r="E1" s="21" t="s">
        <v>14</v>
      </c>
      <c r="F1" s="21" t="s">
        <v>15</v>
      </c>
      <c r="G1" s="21" t="s">
        <v>16</v>
      </c>
      <c r="H1" s="21" t="s">
        <v>17</v>
      </c>
    </row>
    <row r="2" spans="1:8" x14ac:dyDescent="0.25">
      <c r="A2" s="22">
        <v>1</v>
      </c>
      <c r="B2" s="23">
        <v>10.910059928894</v>
      </c>
      <c r="C2" s="23">
        <v>12</v>
      </c>
      <c r="D2" s="23">
        <v>14</v>
      </c>
      <c r="E2" s="23">
        <v>196</v>
      </c>
      <c r="F2" s="23">
        <v>32</v>
      </c>
      <c r="G2" s="23">
        <v>1</v>
      </c>
      <c r="H2" s="23">
        <v>0</v>
      </c>
    </row>
    <row r="3" spans="1:8" x14ac:dyDescent="0.25">
      <c r="A3" s="22">
        <v>1</v>
      </c>
      <c r="B3" s="23">
        <v>19.4999809265137</v>
      </c>
      <c r="C3" s="23">
        <v>12</v>
      </c>
      <c r="D3" s="23">
        <v>5</v>
      </c>
      <c r="E3" s="23">
        <v>25</v>
      </c>
      <c r="F3" s="23">
        <v>30</v>
      </c>
      <c r="G3" s="23">
        <v>0</v>
      </c>
      <c r="H3" s="23">
        <v>2</v>
      </c>
    </row>
    <row r="4" spans="1:8" x14ac:dyDescent="0.25">
      <c r="A4" s="22">
        <v>1</v>
      </c>
      <c r="B4" s="23">
        <v>12.039910316467299</v>
      </c>
      <c r="C4" s="23">
        <v>12</v>
      </c>
      <c r="D4" s="23">
        <v>15</v>
      </c>
      <c r="E4" s="23">
        <v>225</v>
      </c>
      <c r="F4" s="23">
        <v>35</v>
      </c>
      <c r="G4" s="23">
        <v>1</v>
      </c>
      <c r="H4" s="23">
        <v>3</v>
      </c>
    </row>
    <row r="5" spans="1:8" x14ac:dyDescent="0.25">
      <c r="A5" s="22">
        <v>1</v>
      </c>
      <c r="B5" s="23">
        <v>6.7999958992004403</v>
      </c>
      <c r="C5" s="23">
        <v>12</v>
      </c>
      <c r="D5" s="23">
        <v>6</v>
      </c>
      <c r="E5" s="23">
        <v>36</v>
      </c>
      <c r="F5" s="23">
        <v>34</v>
      </c>
      <c r="G5" s="23">
        <v>0</v>
      </c>
      <c r="H5" s="23">
        <v>3</v>
      </c>
    </row>
    <row r="6" spans="1:8" x14ac:dyDescent="0.25">
      <c r="A6" s="22">
        <v>1</v>
      </c>
      <c r="B6" s="23">
        <v>20.1000576019287</v>
      </c>
      <c r="C6" s="23">
        <v>14</v>
      </c>
      <c r="D6" s="23">
        <v>7</v>
      </c>
      <c r="E6" s="23">
        <v>49</v>
      </c>
      <c r="F6" s="23">
        <v>31</v>
      </c>
      <c r="G6" s="23">
        <v>1</v>
      </c>
      <c r="H6" s="23">
        <v>2</v>
      </c>
    </row>
    <row r="7" spans="1:8" x14ac:dyDescent="0.25">
      <c r="A7" s="22">
        <v>1</v>
      </c>
      <c r="B7" s="23">
        <v>9.8590536117553693</v>
      </c>
      <c r="C7" s="23">
        <v>12</v>
      </c>
      <c r="D7" s="23">
        <v>33</v>
      </c>
      <c r="E7" s="23">
        <v>1089</v>
      </c>
      <c r="F7" s="23">
        <v>54</v>
      </c>
      <c r="G7" s="23">
        <v>0</v>
      </c>
      <c r="H7" s="23">
        <v>0</v>
      </c>
    </row>
    <row r="8" spans="1:8" x14ac:dyDescent="0.25">
      <c r="A8" s="22">
        <v>1</v>
      </c>
      <c r="B8" s="23">
        <v>9.1520481109619105</v>
      </c>
      <c r="C8" s="23">
        <v>16</v>
      </c>
      <c r="D8" s="23">
        <v>11</v>
      </c>
      <c r="E8" s="23">
        <v>121</v>
      </c>
      <c r="F8" s="23">
        <v>37</v>
      </c>
      <c r="G8" s="23">
        <v>0</v>
      </c>
      <c r="H8" s="23">
        <v>2</v>
      </c>
    </row>
    <row r="9" spans="1:8" x14ac:dyDescent="0.25">
      <c r="A9" s="22">
        <v>1</v>
      </c>
      <c r="B9" s="23">
        <v>10.900037765502899</v>
      </c>
      <c r="C9" s="23">
        <v>12</v>
      </c>
      <c r="D9" s="23">
        <v>35</v>
      </c>
      <c r="E9" s="23">
        <v>1225</v>
      </c>
      <c r="F9" s="23">
        <v>54</v>
      </c>
      <c r="G9" s="23">
        <v>0</v>
      </c>
      <c r="H9" s="23">
        <v>0</v>
      </c>
    </row>
    <row r="10" spans="1:8" x14ac:dyDescent="0.25">
      <c r="A10" s="22">
        <v>1</v>
      </c>
      <c r="B10" s="23">
        <v>17.305000305175799</v>
      </c>
      <c r="C10" s="23">
        <v>12</v>
      </c>
      <c r="D10" s="23">
        <v>24</v>
      </c>
      <c r="E10" s="23">
        <v>576</v>
      </c>
      <c r="F10" s="23">
        <v>48</v>
      </c>
      <c r="G10" s="23">
        <v>0</v>
      </c>
      <c r="H10" s="23">
        <v>2</v>
      </c>
    </row>
    <row r="11" spans="1:8" x14ac:dyDescent="0.25">
      <c r="A11" s="22">
        <v>1</v>
      </c>
      <c r="B11" s="23">
        <v>12.925000190734901</v>
      </c>
      <c r="C11" s="23">
        <v>12</v>
      </c>
      <c r="D11" s="23">
        <v>21</v>
      </c>
      <c r="E11" s="23">
        <v>441</v>
      </c>
      <c r="F11" s="23">
        <v>39</v>
      </c>
      <c r="G11" s="23">
        <v>0</v>
      </c>
      <c r="H11" s="23">
        <v>2</v>
      </c>
    </row>
    <row r="12" spans="1:8" x14ac:dyDescent="0.25">
      <c r="A12" s="22">
        <v>1</v>
      </c>
      <c r="B12" s="23">
        <v>24.299953460693398</v>
      </c>
      <c r="C12" s="23">
        <v>12</v>
      </c>
      <c r="D12" s="23">
        <v>15</v>
      </c>
      <c r="E12" s="23">
        <v>225</v>
      </c>
      <c r="F12" s="23">
        <v>33</v>
      </c>
      <c r="G12" s="23">
        <v>0</v>
      </c>
      <c r="H12" s="23">
        <v>1</v>
      </c>
    </row>
    <row r="13" spans="1:8" x14ac:dyDescent="0.25">
      <c r="A13" s="22">
        <v>1</v>
      </c>
      <c r="B13" s="23">
        <v>19.700071334838899</v>
      </c>
      <c r="C13" s="23">
        <v>11</v>
      </c>
      <c r="D13" s="23">
        <v>14</v>
      </c>
      <c r="E13" s="23">
        <v>196</v>
      </c>
      <c r="F13" s="23">
        <v>42</v>
      </c>
      <c r="G13" s="23">
        <v>0</v>
      </c>
      <c r="H13" s="23">
        <v>1</v>
      </c>
    </row>
    <row r="14" spans="1:8" x14ac:dyDescent="0.25">
      <c r="A14" s="22">
        <v>1</v>
      </c>
      <c r="B14" s="23">
        <v>15.000007629394499</v>
      </c>
      <c r="C14" s="23">
        <v>12</v>
      </c>
      <c r="D14" s="23">
        <v>0</v>
      </c>
      <c r="E14" s="23">
        <v>0</v>
      </c>
      <c r="F14" s="23">
        <v>30</v>
      </c>
      <c r="G14" s="23">
        <v>1</v>
      </c>
      <c r="H14" s="23">
        <v>2</v>
      </c>
    </row>
    <row r="15" spans="1:8" x14ac:dyDescent="0.25">
      <c r="A15" s="22">
        <v>1</v>
      </c>
      <c r="B15" s="23">
        <v>14.6000003814697</v>
      </c>
      <c r="C15" s="23">
        <v>12</v>
      </c>
      <c r="D15" s="23">
        <v>14</v>
      </c>
      <c r="E15" s="23">
        <v>196</v>
      </c>
      <c r="F15" s="23">
        <v>43</v>
      </c>
      <c r="G15" s="23">
        <v>0</v>
      </c>
      <c r="H15" s="23">
        <v>2</v>
      </c>
    </row>
    <row r="16" spans="1:8" x14ac:dyDescent="0.25">
      <c r="A16" s="22">
        <v>1</v>
      </c>
      <c r="B16" s="23">
        <v>24.630914688110401</v>
      </c>
      <c r="C16" s="23">
        <v>10</v>
      </c>
      <c r="D16" s="23">
        <v>6</v>
      </c>
      <c r="E16" s="23">
        <v>36</v>
      </c>
      <c r="F16" s="23">
        <v>43</v>
      </c>
      <c r="G16" s="23">
        <v>0</v>
      </c>
      <c r="H16" s="23">
        <v>1</v>
      </c>
    </row>
    <row r="17" spans="1:8" x14ac:dyDescent="0.25">
      <c r="A17" s="22">
        <v>1</v>
      </c>
      <c r="B17" s="23">
        <v>17.53102684021</v>
      </c>
      <c r="C17" s="23">
        <v>11</v>
      </c>
      <c r="D17" s="23">
        <v>9</v>
      </c>
      <c r="E17" s="23">
        <v>81</v>
      </c>
      <c r="F17" s="23">
        <v>35</v>
      </c>
      <c r="G17" s="23">
        <v>0</v>
      </c>
      <c r="H17" s="23">
        <v>3</v>
      </c>
    </row>
    <row r="18" spans="1:8" x14ac:dyDescent="0.25">
      <c r="A18" s="22">
        <v>1</v>
      </c>
      <c r="B18" s="23">
        <v>14.0999803543091</v>
      </c>
      <c r="C18" s="23">
        <v>12</v>
      </c>
      <c r="D18" s="23">
        <v>20</v>
      </c>
      <c r="E18" s="23">
        <v>400</v>
      </c>
      <c r="F18" s="23">
        <v>43</v>
      </c>
      <c r="G18" s="23">
        <v>0</v>
      </c>
      <c r="H18" s="23">
        <v>2</v>
      </c>
    </row>
    <row r="19" spans="1:8" x14ac:dyDescent="0.25">
      <c r="A19" s="22">
        <v>1</v>
      </c>
      <c r="B19" s="23">
        <v>15.83899974823</v>
      </c>
      <c r="C19" s="23">
        <v>12</v>
      </c>
      <c r="D19" s="23">
        <v>6</v>
      </c>
      <c r="E19" s="23">
        <v>36</v>
      </c>
      <c r="F19" s="23">
        <v>39</v>
      </c>
      <c r="G19" s="23">
        <v>0</v>
      </c>
      <c r="H19" s="23">
        <v>5</v>
      </c>
    </row>
    <row r="20" spans="1:8" x14ac:dyDescent="0.25">
      <c r="A20" s="22">
        <v>1</v>
      </c>
      <c r="B20" s="23">
        <v>14.1000003814697</v>
      </c>
      <c r="C20" s="23">
        <v>12</v>
      </c>
      <c r="D20" s="23">
        <v>23</v>
      </c>
      <c r="E20" s="23">
        <v>529</v>
      </c>
      <c r="F20" s="23">
        <v>45</v>
      </c>
      <c r="G20" s="23">
        <v>0</v>
      </c>
      <c r="H20" s="23">
        <v>0</v>
      </c>
    </row>
    <row r="21" spans="1:8" x14ac:dyDescent="0.25">
      <c r="A21" s="22">
        <v>1</v>
      </c>
      <c r="B21" s="23">
        <v>10.2999610900879</v>
      </c>
      <c r="C21" s="23">
        <v>12</v>
      </c>
      <c r="D21" s="23">
        <v>9</v>
      </c>
      <c r="E21" s="23">
        <v>81</v>
      </c>
      <c r="F21" s="23">
        <v>35</v>
      </c>
      <c r="G21" s="23">
        <v>0</v>
      </c>
      <c r="H21" s="23">
        <v>4</v>
      </c>
    </row>
    <row r="22" spans="1:8" x14ac:dyDescent="0.25">
      <c r="A22" s="22">
        <v>1</v>
      </c>
      <c r="B22" s="23">
        <v>22.654981613159201</v>
      </c>
      <c r="C22" s="23">
        <v>16</v>
      </c>
      <c r="D22" s="23">
        <v>5</v>
      </c>
      <c r="E22" s="23">
        <v>25</v>
      </c>
      <c r="F22" s="23">
        <v>42</v>
      </c>
      <c r="G22" s="23">
        <v>0</v>
      </c>
      <c r="H22" s="23">
        <v>2</v>
      </c>
    </row>
    <row r="23" spans="1:8" x14ac:dyDescent="0.25">
      <c r="A23" s="22">
        <v>1</v>
      </c>
      <c r="B23" s="23">
        <v>8.0900478363037092</v>
      </c>
      <c r="C23" s="23">
        <v>12</v>
      </c>
      <c r="D23" s="23">
        <v>11</v>
      </c>
      <c r="E23" s="23">
        <v>121</v>
      </c>
      <c r="F23" s="23">
        <v>30</v>
      </c>
      <c r="G23" s="23">
        <v>0</v>
      </c>
      <c r="H23" s="23">
        <v>0</v>
      </c>
    </row>
    <row r="24" spans="1:8" x14ac:dyDescent="0.25">
      <c r="A24" s="22">
        <v>1</v>
      </c>
      <c r="B24" s="23">
        <v>17.479000091552699</v>
      </c>
      <c r="C24" s="23">
        <v>13</v>
      </c>
      <c r="D24" s="23">
        <v>18</v>
      </c>
      <c r="E24" s="23">
        <v>324</v>
      </c>
      <c r="F24" s="23">
        <v>48</v>
      </c>
      <c r="G24" s="23">
        <v>0</v>
      </c>
      <c r="H24" s="23">
        <v>0</v>
      </c>
    </row>
    <row r="25" spans="1:8" x14ac:dyDescent="0.25">
      <c r="A25" s="22">
        <v>1</v>
      </c>
      <c r="B25" s="23">
        <v>9.5600004196166992</v>
      </c>
      <c r="C25" s="23">
        <v>12</v>
      </c>
      <c r="D25" s="23">
        <v>15</v>
      </c>
      <c r="E25" s="23">
        <v>225</v>
      </c>
      <c r="F25" s="23">
        <v>45</v>
      </c>
      <c r="G25" s="23">
        <v>0</v>
      </c>
      <c r="H25" s="23">
        <v>0</v>
      </c>
    </row>
    <row r="26" spans="1:8" x14ac:dyDescent="0.25">
      <c r="A26" s="22">
        <v>1</v>
      </c>
      <c r="B26" s="23">
        <v>8.2749528884887695</v>
      </c>
      <c r="C26" s="23">
        <v>12</v>
      </c>
      <c r="D26" s="23">
        <v>4</v>
      </c>
      <c r="E26" s="23">
        <v>16</v>
      </c>
      <c r="F26" s="23">
        <v>31</v>
      </c>
      <c r="G26" s="23">
        <v>1</v>
      </c>
      <c r="H26" s="23">
        <v>1</v>
      </c>
    </row>
    <row r="27" spans="1:8" x14ac:dyDescent="0.25">
      <c r="A27" s="22">
        <v>1</v>
      </c>
      <c r="B27" s="23">
        <v>27.3499851226807</v>
      </c>
      <c r="C27" s="23">
        <v>17</v>
      </c>
      <c r="D27" s="23">
        <v>21</v>
      </c>
      <c r="E27" s="23">
        <v>441</v>
      </c>
      <c r="F27" s="23">
        <v>43</v>
      </c>
      <c r="G27" s="23">
        <v>0</v>
      </c>
      <c r="H27" s="23">
        <v>2</v>
      </c>
    </row>
    <row r="28" spans="1:8" x14ac:dyDescent="0.25">
      <c r="A28" s="22">
        <v>1</v>
      </c>
      <c r="B28" s="23">
        <v>16</v>
      </c>
      <c r="C28" s="23">
        <v>12</v>
      </c>
      <c r="D28" s="23">
        <v>31</v>
      </c>
      <c r="E28" s="23">
        <v>961</v>
      </c>
      <c r="F28" s="23">
        <v>59</v>
      </c>
      <c r="G28" s="23">
        <v>0</v>
      </c>
      <c r="H28" s="23">
        <v>0</v>
      </c>
    </row>
    <row r="29" spans="1:8" x14ac:dyDescent="0.25">
      <c r="A29" s="22">
        <v>1</v>
      </c>
      <c r="B29" s="23">
        <v>16.999982833862301</v>
      </c>
      <c r="C29" s="23">
        <v>12</v>
      </c>
      <c r="D29" s="23">
        <v>9</v>
      </c>
      <c r="E29" s="23">
        <v>81</v>
      </c>
      <c r="F29" s="23">
        <v>32</v>
      </c>
      <c r="G29" s="23">
        <v>0</v>
      </c>
      <c r="H29" s="23">
        <v>3</v>
      </c>
    </row>
    <row r="30" spans="1:8" x14ac:dyDescent="0.25">
      <c r="A30" s="22">
        <v>1</v>
      </c>
      <c r="B30" s="23">
        <v>15.100055694580099</v>
      </c>
      <c r="C30" s="23">
        <v>17</v>
      </c>
      <c r="D30" s="23">
        <v>7</v>
      </c>
      <c r="E30" s="23">
        <v>49</v>
      </c>
      <c r="F30" s="23">
        <v>31</v>
      </c>
      <c r="G30" s="23">
        <v>1</v>
      </c>
      <c r="H30" s="23">
        <v>0</v>
      </c>
    </row>
    <row r="31" spans="1:8" x14ac:dyDescent="0.25">
      <c r="A31" s="22">
        <v>1</v>
      </c>
      <c r="B31" s="23">
        <v>15.6999835968018</v>
      </c>
      <c r="C31" s="23">
        <v>12</v>
      </c>
      <c r="D31" s="23">
        <v>7</v>
      </c>
      <c r="E31" s="23">
        <v>49</v>
      </c>
      <c r="F31" s="23">
        <v>42</v>
      </c>
      <c r="G31" s="23">
        <v>0</v>
      </c>
      <c r="H31" s="23">
        <v>0</v>
      </c>
    </row>
    <row r="32" spans="1:8" x14ac:dyDescent="0.25">
      <c r="A32" s="22">
        <v>1</v>
      </c>
      <c r="B32" s="23">
        <v>5.1189599037170401</v>
      </c>
      <c r="C32" s="23">
        <v>11</v>
      </c>
      <c r="D32" s="23">
        <v>32</v>
      </c>
      <c r="E32" s="23">
        <v>1024</v>
      </c>
      <c r="F32" s="23">
        <v>50</v>
      </c>
      <c r="G32" s="23">
        <v>0</v>
      </c>
      <c r="H32" s="23">
        <v>0</v>
      </c>
    </row>
    <row r="33" spans="1:8" x14ac:dyDescent="0.25">
      <c r="A33" s="22">
        <v>1</v>
      </c>
      <c r="B33" s="23">
        <v>16.7500114440918</v>
      </c>
      <c r="C33" s="23">
        <v>16</v>
      </c>
      <c r="D33" s="23">
        <v>11</v>
      </c>
      <c r="E33" s="23">
        <v>121</v>
      </c>
      <c r="F33" s="23">
        <v>59</v>
      </c>
      <c r="G33" s="23">
        <v>0</v>
      </c>
      <c r="H33" s="23">
        <v>0</v>
      </c>
    </row>
    <row r="34" spans="1:8" x14ac:dyDescent="0.25">
      <c r="A34" s="22">
        <v>1</v>
      </c>
      <c r="B34" s="23">
        <v>13.599931716919</v>
      </c>
      <c r="C34" s="23">
        <v>13</v>
      </c>
      <c r="D34" s="23">
        <v>16</v>
      </c>
      <c r="E34" s="23">
        <v>256</v>
      </c>
      <c r="F34" s="23">
        <v>36</v>
      </c>
      <c r="G34" s="23">
        <v>0</v>
      </c>
      <c r="H34" s="23">
        <v>2</v>
      </c>
    </row>
    <row r="35" spans="1:8" x14ac:dyDescent="0.25">
      <c r="A35" s="22">
        <v>1</v>
      </c>
      <c r="B35" s="23">
        <v>17.1000480651856</v>
      </c>
      <c r="C35" s="23">
        <v>12</v>
      </c>
      <c r="D35" s="23">
        <v>14</v>
      </c>
      <c r="E35" s="23">
        <v>196</v>
      </c>
      <c r="F35" s="23">
        <v>51</v>
      </c>
      <c r="G35" s="23">
        <v>0</v>
      </c>
      <c r="H35" s="23">
        <v>1</v>
      </c>
    </row>
    <row r="36" spans="1:8" x14ac:dyDescent="0.25">
      <c r="A36" s="22">
        <v>1</v>
      </c>
      <c r="B36" s="23">
        <v>16.7340488433838</v>
      </c>
      <c r="C36" s="23">
        <v>16</v>
      </c>
      <c r="D36" s="23">
        <v>27</v>
      </c>
      <c r="E36" s="23">
        <v>729</v>
      </c>
      <c r="F36" s="23">
        <v>45</v>
      </c>
      <c r="G36" s="23">
        <v>0</v>
      </c>
      <c r="H36" s="23">
        <v>3</v>
      </c>
    </row>
    <row r="37" spans="1:8" x14ac:dyDescent="0.25">
      <c r="A37" s="22">
        <v>1</v>
      </c>
      <c r="B37" s="23">
        <v>14.1969776153565</v>
      </c>
      <c r="C37" s="23">
        <v>11</v>
      </c>
      <c r="D37" s="23">
        <v>0</v>
      </c>
      <c r="E37" s="23">
        <v>0</v>
      </c>
      <c r="F37" s="23">
        <v>42</v>
      </c>
      <c r="G37" s="23">
        <v>0</v>
      </c>
      <c r="H37" s="23">
        <v>1</v>
      </c>
    </row>
    <row r="38" spans="1:8" x14ac:dyDescent="0.25">
      <c r="A38" s="22">
        <v>1</v>
      </c>
      <c r="B38" s="23">
        <v>10.3199872970581</v>
      </c>
      <c r="C38" s="23">
        <v>12</v>
      </c>
      <c r="D38" s="23">
        <v>17</v>
      </c>
      <c r="E38" s="23">
        <v>289</v>
      </c>
      <c r="F38" s="23">
        <v>46</v>
      </c>
      <c r="G38" s="23">
        <v>0</v>
      </c>
      <c r="H38" s="23">
        <v>0</v>
      </c>
    </row>
    <row r="39" spans="1:8" x14ac:dyDescent="0.25">
      <c r="A39" s="22">
        <v>1</v>
      </c>
      <c r="B39" s="23">
        <v>11.3841047286987</v>
      </c>
      <c r="C39" s="23">
        <v>10</v>
      </c>
      <c r="D39" s="23">
        <v>28</v>
      </c>
      <c r="E39" s="23">
        <v>784</v>
      </c>
      <c r="F39" s="23">
        <v>46</v>
      </c>
      <c r="G39" s="23">
        <v>0</v>
      </c>
      <c r="H39" s="23">
        <v>1</v>
      </c>
    </row>
    <row r="40" spans="1:8" x14ac:dyDescent="0.25">
      <c r="A40" s="22">
        <v>1</v>
      </c>
      <c r="B40" s="23">
        <v>14.594078063964799</v>
      </c>
      <c r="C40" s="23">
        <v>14</v>
      </c>
      <c r="D40" s="23">
        <v>24</v>
      </c>
      <c r="E40" s="23">
        <v>576</v>
      </c>
      <c r="F40" s="23">
        <v>51</v>
      </c>
      <c r="G40" s="23">
        <v>0</v>
      </c>
      <c r="H40" s="23">
        <v>0</v>
      </c>
    </row>
    <row r="41" spans="1:8" x14ac:dyDescent="0.25">
      <c r="A41" s="22">
        <v>1</v>
      </c>
      <c r="B41" s="23">
        <v>17.5004386901856</v>
      </c>
      <c r="C41" s="23">
        <v>17</v>
      </c>
      <c r="D41" s="23">
        <v>11</v>
      </c>
      <c r="E41" s="23">
        <v>121</v>
      </c>
      <c r="F41" s="23">
        <v>30</v>
      </c>
      <c r="G41" s="23">
        <v>0</v>
      </c>
      <c r="H41" s="23">
        <v>0</v>
      </c>
    </row>
    <row r="42" spans="1:8" x14ac:dyDescent="0.25">
      <c r="A42" s="22">
        <v>1</v>
      </c>
      <c r="B42" s="23">
        <v>15.509996414184601</v>
      </c>
      <c r="C42" s="23">
        <v>12</v>
      </c>
      <c r="D42" s="23">
        <v>1</v>
      </c>
      <c r="E42" s="23">
        <v>1</v>
      </c>
      <c r="F42" s="23">
        <v>30</v>
      </c>
      <c r="G42" s="23">
        <v>1</v>
      </c>
      <c r="H42" s="23">
        <v>2</v>
      </c>
    </row>
    <row r="43" spans="1:8" x14ac:dyDescent="0.25">
      <c r="A43" s="22">
        <v>1</v>
      </c>
      <c r="B43" s="23">
        <v>21.999975204467798</v>
      </c>
      <c r="C43" s="23">
        <v>12</v>
      </c>
      <c r="D43" s="23">
        <v>14</v>
      </c>
      <c r="E43" s="23">
        <v>196</v>
      </c>
      <c r="F43" s="23">
        <v>57</v>
      </c>
      <c r="G43" s="23">
        <v>0</v>
      </c>
      <c r="H43" s="23">
        <v>0</v>
      </c>
    </row>
    <row r="44" spans="1:8" x14ac:dyDescent="0.25">
      <c r="A44" s="22">
        <v>1</v>
      </c>
      <c r="B44" s="23">
        <v>22.5</v>
      </c>
      <c r="C44" s="23">
        <v>16</v>
      </c>
      <c r="D44" s="23">
        <v>6</v>
      </c>
      <c r="E44" s="23">
        <v>36</v>
      </c>
      <c r="F44" s="23">
        <v>31</v>
      </c>
      <c r="G44" s="23">
        <v>1</v>
      </c>
      <c r="H44" s="23">
        <v>2</v>
      </c>
    </row>
    <row r="45" spans="1:8" x14ac:dyDescent="0.25">
      <c r="A45" s="22">
        <v>1</v>
      </c>
      <c r="B45" s="23">
        <v>19.9939994812012</v>
      </c>
      <c r="C45" s="23">
        <v>12</v>
      </c>
      <c r="D45" s="23">
        <v>10</v>
      </c>
      <c r="E45" s="23">
        <v>100</v>
      </c>
      <c r="F45" s="23">
        <v>48</v>
      </c>
      <c r="G45" s="23">
        <v>0</v>
      </c>
      <c r="H45" s="23">
        <v>2</v>
      </c>
    </row>
    <row r="46" spans="1:8" x14ac:dyDescent="0.25">
      <c r="A46" s="22">
        <v>1</v>
      </c>
      <c r="B46" s="23">
        <v>14.1300001144409</v>
      </c>
      <c r="C46" s="23">
        <v>12</v>
      </c>
      <c r="D46" s="23">
        <v>6</v>
      </c>
      <c r="E46" s="23">
        <v>36</v>
      </c>
      <c r="F46" s="23">
        <v>30</v>
      </c>
      <c r="G46" s="23">
        <v>0</v>
      </c>
      <c r="H46" s="23">
        <v>3</v>
      </c>
    </row>
    <row r="47" spans="1:8" x14ac:dyDescent="0.25">
      <c r="A47" s="22">
        <v>1</v>
      </c>
      <c r="B47" s="23">
        <v>5.0000128746032697</v>
      </c>
      <c r="C47" s="23">
        <v>12</v>
      </c>
      <c r="D47" s="23">
        <v>4</v>
      </c>
      <c r="E47" s="23">
        <v>16</v>
      </c>
      <c r="F47" s="23">
        <v>34</v>
      </c>
      <c r="G47" s="23">
        <v>0</v>
      </c>
      <c r="H47" s="23">
        <v>2</v>
      </c>
    </row>
    <row r="48" spans="1:8" x14ac:dyDescent="0.25">
      <c r="A48" s="22">
        <v>1</v>
      </c>
      <c r="B48" s="23">
        <v>21.1548976898193</v>
      </c>
      <c r="C48" s="23">
        <v>16</v>
      </c>
      <c r="D48" s="23">
        <v>10</v>
      </c>
      <c r="E48" s="23">
        <v>100</v>
      </c>
      <c r="F48" s="23">
        <v>48</v>
      </c>
      <c r="G48" s="23">
        <v>0</v>
      </c>
      <c r="H48" s="23">
        <v>2</v>
      </c>
    </row>
    <row r="49" spans="1:8" x14ac:dyDescent="0.25">
      <c r="A49" s="22">
        <v>1</v>
      </c>
      <c r="B49" s="23">
        <v>7.14194583892822</v>
      </c>
      <c r="C49" s="23">
        <v>12</v>
      </c>
      <c r="D49" s="23">
        <v>22</v>
      </c>
      <c r="E49" s="23">
        <v>484</v>
      </c>
      <c r="F49" s="23">
        <v>45</v>
      </c>
      <c r="G49" s="23">
        <v>0</v>
      </c>
      <c r="H49" s="23">
        <v>0</v>
      </c>
    </row>
    <row r="50" spans="1:8" x14ac:dyDescent="0.25">
      <c r="A50" s="22">
        <v>1</v>
      </c>
      <c r="B50" s="23">
        <v>16.650072097778299</v>
      </c>
      <c r="C50" s="23">
        <v>12</v>
      </c>
      <c r="D50" s="23">
        <v>16</v>
      </c>
      <c r="E50" s="23">
        <v>256</v>
      </c>
      <c r="F50" s="23">
        <v>51</v>
      </c>
      <c r="G50" s="23">
        <v>0</v>
      </c>
      <c r="H50" s="23">
        <v>0</v>
      </c>
    </row>
    <row r="51" spans="1:8" x14ac:dyDescent="0.25">
      <c r="A51" s="22">
        <v>1</v>
      </c>
      <c r="B51" s="23">
        <v>6.3519997596740696</v>
      </c>
      <c r="C51" s="23">
        <v>12</v>
      </c>
      <c r="D51" s="23">
        <v>6</v>
      </c>
      <c r="E51" s="23">
        <v>36</v>
      </c>
      <c r="F51" s="23">
        <v>30</v>
      </c>
      <c r="G51" s="23">
        <v>0</v>
      </c>
      <c r="H51" s="23">
        <v>2</v>
      </c>
    </row>
    <row r="52" spans="1:8" x14ac:dyDescent="0.25">
      <c r="A52" s="22">
        <v>1</v>
      </c>
      <c r="B52" s="23">
        <v>27.313947677612301</v>
      </c>
      <c r="C52" s="23">
        <v>12</v>
      </c>
      <c r="D52" s="23">
        <v>12</v>
      </c>
      <c r="E52" s="23">
        <v>144</v>
      </c>
      <c r="F52" s="23">
        <v>46</v>
      </c>
      <c r="G52" s="23">
        <v>0</v>
      </c>
      <c r="H52" s="23">
        <v>1</v>
      </c>
    </row>
    <row r="53" spans="1:8" x14ac:dyDescent="0.25">
      <c r="A53" s="22">
        <v>1</v>
      </c>
      <c r="B53" s="23">
        <v>14.500003814697299</v>
      </c>
      <c r="C53" s="23">
        <v>12</v>
      </c>
      <c r="D53" s="23">
        <v>32</v>
      </c>
      <c r="E53" s="23">
        <v>1024</v>
      </c>
      <c r="F53" s="23">
        <v>58</v>
      </c>
      <c r="G53" s="23">
        <v>0</v>
      </c>
      <c r="H53" s="23">
        <v>0</v>
      </c>
    </row>
    <row r="54" spans="1:8" x14ac:dyDescent="0.25">
      <c r="A54" s="22">
        <v>1</v>
      </c>
      <c r="B54" s="23">
        <v>16.257989883422901</v>
      </c>
      <c r="C54" s="23">
        <v>12</v>
      </c>
      <c r="D54" s="23">
        <v>15</v>
      </c>
      <c r="E54" s="23">
        <v>225</v>
      </c>
      <c r="F54" s="23">
        <v>37</v>
      </c>
      <c r="G54" s="23">
        <v>0</v>
      </c>
      <c r="H54" s="23">
        <v>8</v>
      </c>
    </row>
    <row r="55" spans="1:8" x14ac:dyDescent="0.25">
      <c r="A55" s="22">
        <v>1</v>
      </c>
      <c r="B55" s="23">
        <v>9.5</v>
      </c>
      <c r="C55" s="23">
        <v>8</v>
      </c>
      <c r="D55" s="23">
        <v>17</v>
      </c>
      <c r="E55" s="23">
        <v>289</v>
      </c>
      <c r="F55" s="23">
        <v>52</v>
      </c>
      <c r="G55" s="23">
        <v>0</v>
      </c>
      <c r="H55" s="23">
        <v>0</v>
      </c>
    </row>
    <row r="56" spans="1:8" x14ac:dyDescent="0.25">
      <c r="A56" s="22">
        <v>1</v>
      </c>
      <c r="B56" s="23">
        <v>7.9999561309814498</v>
      </c>
      <c r="C56" s="23">
        <v>10</v>
      </c>
      <c r="D56" s="23">
        <v>34</v>
      </c>
      <c r="E56" s="23">
        <v>1156</v>
      </c>
      <c r="F56" s="23">
        <v>52</v>
      </c>
      <c r="G56" s="23">
        <v>0</v>
      </c>
      <c r="H56" s="23">
        <v>0</v>
      </c>
    </row>
    <row r="57" spans="1:8" x14ac:dyDescent="0.25">
      <c r="A57" s="22">
        <v>1</v>
      </c>
      <c r="B57" s="23">
        <v>12.500028610229499</v>
      </c>
      <c r="C57" s="23">
        <v>16</v>
      </c>
      <c r="D57" s="23">
        <v>9</v>
      </c>
      <c r="E57" s="23">
        <v>81</v>
      </c>
      <c r="F57" s="23">
        <v>31</v>
      </c>
      <c r="G57" s="23">
        <v>0</v>
      </c>
      <c r="H57" s="23">
        <v>0</v>
      </c>
    </row>
    <row r="58" spans="1:8" x14ac:dyDescent="0.25">
      <c r="A58" s="22">
        <v>1</v>
      </c>
      <c r="B58" s="23">
        <v>14.0000324249268</v>
      </c>
      <c r="C58" s="23">
        <v>14</v>
      </c>
      <c r="D58" s="23">
        <v>37</v>
      </c>
      <c r="E58" s="23">
        <v>1369</v>
      </c>
      <c r="F58" s="23">
        <v>55</v>
      </c>
      <c r="G58" s="23">
        <v>0</v>
      </c>
      <c r="H58" s="23">
        <v>0</v>
      </c>
    </row>
    <row r="59" spans="1:8" x14ac:dyDescent="0.25">
      <c r="A59" s="22">
        <v>1</v>
      </c>
      <c r="B59" s="23">
        <v>20.800073623657202</v>
      </c>
      <c r="C59" s="23">
        <v>17</v>
      </c>
      <c r="D59" s="23">
        <v>10</v>
      </c>
      <c r="E59" s="23">
        <v>100</v>
      </c>
      <c r="F59" s="23">
        <v>34</v>
      </c>
      <c r="G59" s="23">
        <v>0</v>
      </c>
      <c r="H59" s="23">
        <v>0</v>
      </c>
    </row>
    <row r="60" spans="1:8" x14ac:dyDescent="0.25">
      <c r="A60" s="22">
        <v>1</v>
      </c>
      <c r="B60" s="23">
        <v>19.3851127624512</v>
      </c>
      <c r="C60" s="23">
        <v>14</v>
      </c>
      <c r="D60" s="23">
        <v>35</v>
      </c>
      <c r="E60" s="23">
        <v>1225</v>
      </c>
      <c r="F60" s="23">
        <v>55</v>
      </c>
      <c r="G60" s="23">
        <v>0</v>
      </c>
      <c r="H60" s="23">
        <v>0</v>
      </c>
    </row>
    <row r="61" spans="1:8" x14ac:dyDescent="0.25">
      <c r="A61" s="22">
        <v>1</v>
      </c>
      <c r="B61" s="23">
        <v>12.386991500854499</v>
      </c>
      <c r="C61" s="23">
        <v>12</v>
      </c>
      <c r="D61" s="23">
        <v>6</v>
      </c>
      <c r="E61" s="23">
        <v>36</v>
      </c>
      <c r="F61" s="23">
        <v>39</v>
      </c>
      <c r="G61" s="23">
        <v>0</v>
      </c>
      <c r="H61" s="23">
        <v>2</v>
      </c>
    </row>
    <row r="62" spans="1:8" x14ac:dyDescent="0.25">
      <c r="A62" s="22">
        <v>1</v>
      </c>
      <c r="B62" s="23">
        <v>28.5</v>
      </c>
      <c r="C62" s="23">
        <v>14</v>
      </c>
      <c r="D62" s="23">
        <v>19</v>
      </c>
      <c r="E62" s="23">
        <v>361</v>
      </c>
      <c r="F62" s="23">
        <v>40</v>
      </c>
      <c r="G62" s="23">
        <v>0</v>
      </c>
      <c r="H62" s="23">
        <v>3</v>
      </c>
    </row>
    <row r="63" spans="1:8" x14ac:dyDescent="0.25">
      <c r="A63" s="22">
        <v>1</v>
      </c>
      <c r="B63" s="23">
        <v>15.049908638000501</v>
      </c>
      <c r="C63" s="23">
        <v>12</v>
      </c>
      <c r="D63" s="23">
        <v>10</v>
      </c>
      <c r="E63" s="23">
        <v>100</v>
      </c>
      <c r="F63" s="23">
        <v>43</v>
      </c>
      <c r="G63" s="23">
        <v>0</v>
      </c>
      <c r="H63" s="23">
        <v>4</v>
      </c>
    </row>
    <row r="64" spans="1:8" x14ac:dyDescent="0.25">
      <c r="A64" s="22">
        <v>1</v>
      </c>
      <c r="B64" s="23">
        <v>10.4999837875366</v>
      </c>
      <c r="C64" s="23">
        <v>8</v>
      </c>
      <c r="D64" s="23">
        <v>11</v>
      </c>
      <c r="E64" s="23">
        <v>121</v>
      </c>
      <c r="F64" s="23">
        <v>48</v>
      </c>
      <c r="G64" s="23">
        <v>0</v>
      </c>
      <c r="H64" s="23">
        <v>0</v>
      </c>
    </row>
    <row r="65" spans="1:8" x14ac:dyDescent="0.25">
      <c r="A65" s="22">
        <v>1</v>
      </c>
      <c r="B65" s="23">
        <v>11.810000419616699</v>
      </c>
      <c r="C65" s="23">
        <v>12</v>
      </c>
      <c r="D65" s="23">
        <v>15</v>
      </c>
      <c r="E65" s="23">
        <v>225</v>
      </c>
      <c r="F65" s="23">
        <v>47</v>
      </c>
      <c r="G65" s="23">
        <v>0</v>
      </c>
      <c r="H65" s="23">
        <v>0</v>
      </c>
    </row>
    <row r="66" spans="1:8" x14ac:dyDescent="0.25">
      <c r="A66" s="22">
        <v>1</v>
      </c>
      <c r="B66" s="23">
        <v>6.9500732421875</v>
      </c>
      <c r="C66" s="23">
        <v>12</v>
      </c>
      <c r="D66" s="23">
        <v>12</v>
      </c>
      <c r="E66" s="23">
        <v>144</v>
      </c>
      <c r="F66" s="23">
        <v>41</v>
      </c>
      <c r="G66" s="23">
        <v>0</v>
      </c>
      <c r="H66" s="23">
        <v>4</v>
      </c>
    </row>
    <row r="67" spans="1:8" x14ac:dyDescent="0.25">
      <c r="A67" s="22">
        <v>1</v>
      </c>
      <c r="B67" s="23">
        <v>12.419971466064499</v>
      </c>
      <c r="C67" s="23">
        <v>8</v>
      </c>
      <c r="D67" s="23">
        <v>12</v>
      </c>
      <c r="E67" s="23">
        <v>144</v>
      </c>
      <c r="F67" s="23">
        <v>36</v>
      </c>
      <c r="G67" s="23">
        <v>0</v>
      </c>
      <c r="H67" s="23">
        <v>0</v>
      </c>
    </row>
    <row r="68" spans="1:8" x14ac:dyDescent="0.25">
      <c r="A68" s="22">
        <v>1</v>
      </c>
      <c r="B68" s="23">
        <v>17.4000034332275</v>
      </c>
      <c r="C68" s="23">
        <v>17</v>
      </c>
      <c r="D68" s="23">
        <v>14</v>
      </c>
      <c r="E68" s="23">
        <v>196</v>
      </c>
      <c r="F68" s="23">
        <v>46</v>
      </c>
      <c r="G68" s="23">
        <v>0</v>
      </c>
      <c r="H68" s="23">
        <v>2</v>
      </c>
    </row>
    <row r="69" spans="1:8" x14ac:dyDescent="0.25">
      <c r="A69" s="22">
        <v>1</v>
      </c>
      <c r="B69" s="23">
        <v>15.499996185302701</v>
      </c>
      <c r="C69" s="23">
        <v>12</v>
      </c>
      <c r="D69" s="23">
        <v>11</v>
      </c>
      <c r="E69" s="23">
        <v>121</v>
      </c>
      <c r="F69" s="23">
        <v>34</v>
      </c>
      <c r="G69" s="23">
        <v>0</v>
      </c>
      <c r="H69" s="23">
        <v>0</v>
      </c>
    </row>
    <row r="70" spans="1:8" x14ac:dyDescent="0.25">
      <c r="A70" s="22">
        <v>1</v>
      </c>
      <c r="B70" s="23">
        <v>21.217042922973601</v>
      </c>
      <c r="C70" s="23">
        <v>12</v>
      </c>
      <c r="D70" s="23">
        <v>9</v>
      </c>
      <c r="E70" s="23">
        <v>81</v>
      </c>
      <c r="F70" s="23">
        <v>41</v>
      </c>
      <c r="G70" s="23">
        <v>0</v>
      </c>
      <c r="H70" s="23">
        <v>3</v>
      </c>
    </row>
    <row r="71" spans="1:8" x14ac:dyDescent="0.25">
      <c r="A71" s="22">
        <v>1</v>
      </c>
      <c r="B71" s="23">
        <v>18</v>
      </c>
      <c r="C71" s="23">
        <v>12</v>
      </c>
      <c r="D71" s="23">
        <v>24</v>
      </c>
      <c r="E71" s="23">
        <v>576</v>
      </c>
      <c r="F71" s="23">
        <v>51</v>
      </c>
      <c r="G71" s="23">
        <v>0</v>
      </c>
      <c r="H71" s="23">
        <v>1</v>
      </c>
    </row>
    <row r="72" spans="1:8" x14ac:dyDescent="0.25">
      <c r="A72" s="22">
        <v>1</v>
      </c>
      <c r="B72" s="23">
        <v>11.8999185562134</v>
      </c>
      <c r="C72" s="23">
        <v>12</v>
      </c>
      <c r="D72" s="23">
        <v>12</v>
      </c>
      <c r="E72" s="23">
        <v>144</v>
      </c>
      <c r="F72" s="23">
        <v>33</v>
      </c>
      <c r="G72" s="23">
        <v>0</v>
      </c>
      <c r="H72" s="23">
        <v>0</v>
      </c>
    </row>
    <row r="73" spans="1:8" x14ac:dyDescent="0.25">
      <c r="A73" s="22">
        <v>1</v>
      </c>
      <c r="B73" s="23">
        <v>26.751955032348601</v>
      </c>
      <c r="C73" s="23">
        <v>12</v>
      </c>
      <c r="D73" s="23">
        <v>13</v>
      </c>
      <c r="E73" s="23">
        <v>169</v>
      </c>
      <c r="F73" s="23">
        <v>52</v>
      </c>
      <c r="G73" s="23">
        <v>0</v>
      </c>
      <c r="H73" s="23">
        <v>0</v>
      </c>
    </row>
    <row r="74" spans="1:8" x14ac:dyDescent="0.25">
      <c r="A74" s="22">
        <v>1</v>
      </c>
      <c r="B74" s="23">
        <v>12.149961471557599</v>
      </c>
      <c r="C74" s="23">
        <v>9</v>
      </c>
      <c r="D74" s="23">
        <v>29</v>
      </c>
      <c r="E74" s="23">
        <v>841</v>
      </c>
      <c r="F74" s="23">
        <v>58</v>
      </c>
      <c r="G74" s="23">
        <v>0</v>
      </c>
      <c r="H74" s="23">
        <v>0</v>
      </c>
    </row>
    <row r="75" spans="1:8" x14ac:dyDescent="0.25">
      <c r="A75" s="22">
        <v>1</v>
      </c>
      <c r="B75" s="23">
        <v>10.199990272521999</v>
      </c>
      <c r="C75" s="23">
        <v>10</v>
      </c>
      <c r="D75" s="23">
        <v>11</v>
      </c>
      <c r="E75" s="23">
        <v>121</v>
      </c>
      <c r="F75" s="23">
        <v>34</v>
      </c>
      <c r="G75" s="23">
        <v>2</v>
      </c>
      <c r="H75" s="23">
        <v>4</v>
      </c>
    </row>
    <row r="76" spans="1:8" x14ac:dyDescent="0.25">
      <c r="A76" s="22">
        <v>1</v>
      </c>
      <c r="B76" s="23">
        <v>8.1200151443481499</v>
      </c>
      <c r="C76" s="23">
        <v>12</v>
      </c>
      <c r="D76" s="23">
        <v>13</v>
      </c>
      <c r="E76" s="23">
        <v>169</v>
      </c>
      <c r="F76" s="23">
        <v>31</v>
      </c>
      <c r="G76" s="23">
        <v>0</v>
      </c>
      <c r="H76" s="23">
        <v>1</v>
      </c>
    </row>
    <row r="77" spans="1:8" x14ac:dyDescent="0.25">
      <c r="A77" s="22">
        <v>1</v>
      </c>
      <c r="B77" s="23">
        <v>10.659964561462401</v>
      </c>
      <c r="C77" s="23">
        <v>12</v>
      </c>
      <c r="D77" s="23">
        <v>19</v>
      </c>
      <c r="E77" s="23">
        <v>361</v>
      </c>
      <c r="F77" s="23">
        <v>48</v>
      </c>
      <c r="G77" s="23">
        <v>0</v>
      </c>
      <c r="H77" s="23">
        <v>1</v>
      </c>
    </row>
    <row r="78" spans="1:8" x14ac:dyDescent="0.25">
      <c r="A78" s="22">
        <v>1</v>
      </c>
      <c r="B78" s="23">
        <v>18.100009918212901</v>
      </c>
      <c r="C78" s="23">
        <v>12</v>
      </c>
      <c r="D78" s="23">
        <v>2</v>
      </c>
      <c r="E78" s="23">
        <v>4</v>
      </c>
      <c r="F78" s="23">
        <v>32</v>
      </c>
      <c r="G78" s="23">
        <v>0</v>
      </c>
      <c r="H78" s="23">
        <v>2</v>
      </c>
    </row>
    <row r="79" spans="1:8" x14ac:dyDescent="0.25">
      <c r="A79" s="22">
        <v>1</v>
      </c>
      <c r="B79" s="23">
        <v>8.5999860763549805</v>
      </c>
      <c r="C79" s="23">
        <v>17</v>
      </c>
      <c r="D79" s="23">
        <v>24</v>
      </c>
      <c r="E79" s="23">
        <v>576</v>
      </c>
      <c r="F79" s="23">
        <v>49</v>
      </c>
      <c r="G79" s="23">
        <v>0</v>
      </c>
      <c r="H79" s="23">
        <v>0</v>
      </c>
    </row>
    <row r="80" spans="1:8" x14ac:dyDescent="0.25">
      <c r="A80" s="22">
        <v>1</v>
      </c>
      <c r="B80" s="23">
        <v>13.664999961853001</v>
      </c>
      <c r="C80" s="23">
        <v>15</v>
      </c>
      <c r="D80" s="23">
        <v>9</v>
      </c>
      <c r="E80" s="23">
        <v>81</v>
      </c>
      <c r="F80" s="23">
        <v>32</v>
      </c>
      <c r="G80" s="23">
        <v>2</v>
      </c>
      <c r="H80" s="23">
        <v>2</v>
      </c>
    </row>
    <row r="81" spans="1:8" x14ac:dyDescent="0.25">
      <c r="A81" s="22">
        <v>1</v>
      </c>
      <c r="B81" s="23">
        <v>32.349960327148402</v>
      </c>
      <c r="C81" s="23">
        <v>12</v>
      </c>
      <c r="D81" s="23">
        <v>6</v>
      </c>
      <c r="E81" s="23">
        <v>36</v>
      </c>
      <c r="F81" s="23">
        <v>58</v>
      </c>
      <c r="G81" s="23">
        <v>0</v>
      </c>
      <c r="H81" s="23">
        <v>0</v>
      </c>
    </row>
    <row r="82" spans="1:8" x14ac:dyDescent="0.25">
      <c r="A82" s="22">
        <v>1</v>
      </c>
      <c r="B82" s="23">
        <v>12.0850057601929</v>
      </c>
      <c r="C82" s="23">
        <v>6</v>
      </c>
      <c r="D82" s="23">
        <v>22</v>
      </c>
      <c r="E82" s="23">
        <v>484</v>
      </c>
      <c r="F82" s="23">
        <v>50</v>
      </c>
      <c r="G82" s="23">
        <v>0</v>
      </c>
      <c r="H82" s="23">
        <v>0</v>
      </c>
    </row>
    <row r="83" spans="1:8" x14ac:dyDescent="0.25">
      <c r="A83" s="22">
        <v>1</v>
      </c>
      <c r="B83" s="23">
        <v>12.1499996185303</v>
      </c>
      <c r="C83" s="23">
        <v>14</v>
      </c>
      <c r="D83" s="23">
        <v>30</v>
      </c>
      <c r="E83" s="23">
        <v>900</v>
      </c>
      <c r="F83" s="23">
        <v>60</v>
      </c>
      <c r="G83" s="23">
        <v>0</v>
      </c>
      <c r="H83" s="23">
        <v>0</v>
      </c>
    </row>
    <row r="84" spans="1:8" x14ac:dyDescent="0.25">
      <c r="A84" s="22">
        <v>1</v>
      </c>
      <c r="B84" s="23">
        <v>17.695020675659201</v>
      </c>
      <c r="C84" s="23">
        <v>12</v>
      </c>
      <c r="D84" s="23">
        <v>10</v>
      </c>
      <c r="E84" s="23">
        <v>100</v>
      </c>
      <c r="F84" s="23">
        <v>50</v>
      </c>
      <c r="G84" s="23">
        <v>0</v>
      </c>
      <c r="H84" s="23">
        <v>1</v>
      </c>
    </row>
    <row r="85" spans="1:8" x14ac:dyDescent="0.25">
      <c r="A85" s="22">
        <v>1</v>
      </c>
      <c r="B85" s="23">
        <v>24.700000762939499</v>
      </c>
      <c r="C85" s="23">
        <v>14</v>
      </c>
      <c r="D85" s="23">
        <v>6</v>
      </c>
      <c r="E85" s="23">
        <v>36</v>
      </c>
      <c r="F85" s="23">
        <v>56</v>
      </c>
      <c r="G85" s="23">
        <v>0</v>
      </c>
      <c r="H85" s="23">
        <v>0</v>
      </c>
    </row>
    <row r="86" spans="1:8" x14ac:dyDescent="0.25">
      <c r="A86" s="22">
        <v>1</v>
      </c>
      <c r="B86" s="23">
        <v>2.1339919567108199</v>
      </c>
      <c r="C86" s="23">
        <v>9</v>
      </c>
      <c r="D86" s="23">
        <v>29</v>
      </c>
      <c r="E86" s="23">
        <v>841</v>
      </c>
      <c r="F86" s="23">
        <v>51</v>
      </c>
      <c r="G86" s="23">
        <v>0</v>
      </c>
      <c r="H86" s="23">
        <v>0</v>
      </c>
    </row>
    <row r="87" spans="1:8" x14ac:dyDescent="0.25">
      <c r="A87" s="22">
        <v>1</v>
      </c>
      <c r="B87" s="23">
        <v>20.950048446655298</v>
      </c>
      <c r="C87" s="23">
        <v>17</v>
      </c>
      <c r="D87" s="23">
        <v>29</v>
      </c>
      <c r="E87" s="23">
        <v>841</v>
      </c>
      <c r="F87" s="23">
        <v>54</v>
      </c>
      <c r="G87" s="23">
        <v>0</v>
      </c>
      <c r="H87" s="23">
        <v>1</v>
      </c>
    </row>
    <row r="88" spans="1:8" x14ac:dyDescent="0.25">
      <c r="A88" s="22">
        <v>1</v>
      </c>
      <c r="B88" s="23">
        <v>10.500080108642599</v>
      </c>
      <c r="C88" s="23">
        <v>13</v>
      </c>
      <c r="D88" s="23">
        <v>36</v>
      </c>
      <c r="E88" s="23">
        <v>1296</v>
      </c>
      <c r="F88" s="23">
        <v>59</v>
      </c>
      <c r="G88" s="23">
        <v>0</v>
      </c>
      <c r="H88" s="23">
        <v>0</v>
      </c>
    </row>
    <row r="89" spans="1:8" x14ac:dyDescent="0.25">
      <c r="A89" s="22">
        <v>1</v>
      </c>
      <c r="B89" s="23">
        <v>10.550000190734901</v>
      </c>
      <c r="C89" s="23">
        <v>9</v>
      </c>
      <c r="D89" s="23">
        <v>19</v>
      </c>
      <c r="E89" s="23">
        <v>361</v>
      </c>
      <c r="F89" s="23">
        <v>46</v>
      </c>
      <c r="G89" s="23">
        <v>0</v>
      </c>
      <c r="H89" s="23">
        <v>2</v>
      </c>
    </row>
    <row r="90" spans="1:8" x14ac:dyDescent="0.25">
      <c r="A90" s="22">
        <v>1</v>
      </c>
      <c r="B90" s="23">
        <v>45.75</v>
      </c>
      <c r="C90" s="23">
        <v>15</v>
      </c>
      <c r="D90" s="23">
        <v>8</v>
      </c>
      <c r="E90" s="23">
        <v>64</v>
      </c>
      <c r="F90" s="23">
        <v>46</v>
      </c>
      <c r="G90" s="23">
        <v>0</v>
      </c>
      <c r="H90" s="23">
        <v>1</v>
      </c>
    </row>
    <row r="91" spans="1:8" x14ac:dyDescent="0.25">
      <c r="A91" s="22">
        <v>1</v>
      </c>
      <c r="B91" s="23">
        <v>13.6320400238037</v>
      </c>
      <c r="C91" s="23">
        <v>12</v>
      </c>
      <c r="D91" s="23">
        <v>13</v>
      </c>
      <c r="E91" s="23">
        <v>169</v>
      </c>
      <c r="F91" s="23">
        <v>39</v>
      </c>
      <c r="G91" s="23">
        <v>1</v>
      </c>
      <c r="H91" s="23">
        <v>3</v>
      </c>
    </row>
    <row r="92" spans="1:8" x14ac:dyDescent="0.25">
      <c r="A92" s="22">
        <v>1</v>
      </c>
      <c r="B92" s="23">
        <v>18.238939285278299</v>
      </c>
      <c r="C92" s="23">
        <v>12</v>
      </c>
      <c r="D92" s="23">
        <v>16</v>
      </c>
      <c r="E92" s="23">
        <v>256</v>
      </c>
      <c r="F92" s="23">
        <v>44</v>
      </c>
      <c r="G92" s="23">
        <v>0</v>
      </c>
      <c r="H92" s="23">
        <v>2</v>
      </c>
    </row>
    <row r="93" spans="1:8" x14ac:dyDescent="0.25">
      <c r="A93" s="22">
        <v>1</v>
      </c>
      <c r="B93" s="23">
        <v>17.0899963378906</v>
      </c>
      <c r="C93" s="23">
        <v>12</v>
      </c>
      <c r="D93" s="23">
        <v>11</v>
      </c>
      <c r="E93" s="23">
        <v>121</v>
      </c>
      <c r="F93" s="23">
        <v>33</v>
      </c>
      <c r="G93" s="23">
        <v>2</v>
      </c>
      <c r="H93" s="23">
        <v>0</v>
      </c>
    </row>
    <row r="94" spans="1:8" x14ac:dyDescent="0.25">
      <c r="A94" s="22">
        <v>1</v>
      </c>
      <c r="B94" s="23">
        <v>30.234899520873999</v>
      </c>
      <c r="C94" s="23">
        <v>12</v>
      </c>
      <c r="D94" s="23">
        <v>15</v>
      </c>
      <c r="E94" s="23">
        <v>225</v>
      </c>
      <c r="F94" s="23">
        <v>33</v>
      </c>
      <c r="G94" s="23">
        <v>1</v>
      </c>
      <c r="H94" s="23">
        <v>2</v>
      </c>
    </row>
    <row r="95" spans="1:8" x14ac:dyDescent="0.25">
      <c r="A95" s="22">
        <v>1</v>
      </c>
      <c r="B95" s="23">
        <v>28.700000762939499</v>
      </c>
      <c r="C95" s="23">
        <v>12</v>
      </c>
      <c r="D95" s="23">
        <v>6</v>
      </c>
      <c r="E95" s="23">
        <v>36</v>
      </c>
      <c r="F95" s="23">
        <v>48</v>
      </c>
      <c r="G95" s="23">
        <v>0</v>
      </c>
      <c r="H95" s="23">
        <v>2</v>
      </c>
    </row>
    <row r="96" spans="1:8" x14ac:dyDescent="0.25">
      <c r="A96" s="22">
        <v>1</v>
      </c>
      <c r="B96" s="23">
        <v>19.6299953460693</v>
      </c>
      <c r="C96" s="23">
        <v>12</v>
      </c>
      <c r="D96" s="23">
        <v>13</v>
      </c>
      <c r="E96" s="23">
        <v>169</v>
      </c>
      <c r="F96" s="23">
        <v>31</v>
      </c>
      <c r="G96" s="23">
        <v>0</v>
      </c>
      <c r="H96" s="23">
        <v>4</v>
      </c>
    </row>
    <row r="97" spans="1:8" x14ac:dyDescent="0.25">
      <c r="A97" s="22">
        <v>1</v>
      </c>
      <c r="B97" s="23">
        <v>12.8249425888062</v>
      </c>
      <c r="C97" s="23">
        <v>12</v>
      </c>
      <c r="D97" s="23">
        <v>22</v>
      </c>
      <c r="E97" s="23">
        <v>484</v>
      </c>
      <c r="F97" s="23">
        <v>45</v>
      </c>
      <c r="G97" s="23">
        <v>0</v>
      </c>
      <c r="H97" s="23">
        <v>1</v>
      </c>
    </row>
    <row r="98" spans="1:8" x14ac:dyDescent="0.25">
      <c r="A98" s="22">
        <v>1</v>
      </c>
      <c r="B98" s="23">
        <v>23.7999992370606</v>
      </c>
      <c r="C98" s="23">
        <v>12</v>
      </c>
      <c r="D98" s="23">
        <v>24</v>
      </c>
      <c r="E98" s="23">
        <v>576</v>
      </c>
      <c r="F98" s="23">
        <v>45</v>
      </c>
      <c r="G98" s="23">
        <v>0</v>
      </c>
      <c r="H98" s="23">
        <v>1</v>
      </c>
    </row>
    <row r="99" spans="1:8" x14ac:dyDescent="0.25">
      <c r="A99" s="22">
        <v>1</v>
      </c>
      <c r="B99" s="23">
        <v>26.300025939941399</v>
      </c>
      <c r="C99" s="23">
        <v>13</v>
      </c>
      <c r="D99" s="23">
        <v>2</v>
      </c>
      <c r="E99" s="23">
        <v>4</v>
      </c>
      <c r="F99" s="23">
        <v>32</v>
      </c>
      <c r="G99" s="23">
        <v>0</v>
      </c>
      <c r="H99" s="23">
        <v>2</v>
      </c>
    </row>
    <row r="100" spans="1:8" x14ac:dyDescent="0.25">
      <c r="A100" s="22">
        <v>1</v>
      </c>
      <c r="B100" s="23">
        <v>20.699907302856499</v>
      </c>
      <c r="C100" s="23">
        <v>12</v>
      </c>
      <c r="D100" s="23">
        <v>6</v>
      </c>
      <c r="E100" s="23">
        <v>36</v>
      </c>
      <c r="F100" s="23">
        <v>47</v>
      </c>
      <c r="G100" s="23">
        <v>0</v>
      </c>
      <c r="H100" s="23">
        <v>0</v>
      </c>
    </row>
    <row r="101" spans="1:8" x14ac:dyDescent="0.25">
      <c r="A101" s="22">
        <v>1</v>
      </c>
      <c r="B101" s="23">
        <v>26.000003814697301</v>
      </c>
      <c r="C101" s="23">
        <v>13</v>
      </c>
      <c r="D101" s="23">
        <v>2</v>
      </c>
      <c r="E101" s="23">
        <v>4</v>
      </c>
      <c r="F101" s="23">
        <v>34</v>
      </c>
      <c r="G101" s="23">
        <v>0</v>
      </c>
      <c r="H101" s="23">
        <v>2</v>
      </c>
    </row>
    <row r="102" spans="1:8" x14ac:dyDescent="0.25">
      <c r="A102" s="22">
        <v>1</v>
      </c>
      <c r="B102" s="23">
        <v>10.8770208358765</v>
      </c>
      <c r="C102" s="23">
        <v>12</v>
      </c>
      <c r="D102" s="23">
        <v>2</v>
      </c>
      <c r="E102" s="23">
        <v>4</v>
      </c>
      <c r="F102" s="23">
        <v>37</v>
      </c>
      <c r="G102" s="23">
        <v>0</v>
      </c>
      <c r="H102" s="23">
        <v>1</v>
      </c>
    </row>
    <row r="103" spans="1:8" x14ac:dyDescent="0.25">
      <c r="A103" s="22">
        <v>1</v>
      </c>
      <c r="B103" s="23">
        <v>25.612062454223601</v>
      </c>
      <c r="C103" s="23">
        <v>12</v>
      </c>
      <c r="D103" s="23">
        <v>14</v>
      </c>
      <c r="E103" s="23">
        <v>196</v>
      </c>
      <c r="F103" s="23">
        <v>36</v>
      </c>
      <c r="G103" s="23">
        <v>0</v>
      </c>
      <c r="H103" s="23">
        <v>1</v>
      </c>
    </row>
    <row r="104" spans="1:8" x14ac:dyDescent="0.25">
      <c r="A104" s="22">
        <v>1</v>
      </c>
      <c r="B104" s="23">
        <v>20.9889945983887</v>
      </c>
      <c r="C104" s="23">
        <v>12</v>
      </c>
      <c r="D104" s="23">
        <v>9</v>
      </c>
      <c r="E104" s="23">
        <v>81</v>
      </c>
      <c r="F104" s="23">
        <v>47</v>
      </c>
      <c r="G104" s="23">
        <v>1</v>
      </c>
      <c r="H104" s="23">
        <v>2</v>
      </c>
    </row>
    <row r="105" spans="1:8" x14ac:dyDescent="0.25">
      <c r="A105" s="22">
        <v>1</v>
      </c>
      <c r="B105" s="23">
        <v>70.749931335449205</v>
      </c>
      <c r="C105" s="23">
        <v>16</v>
      </c>
      <c r="D105" s="23">
        <v>11</v>
      </c>
      <c r="E105" s="23">
        <v>121</v>
      </c>
      <c r="F105" s="23">
        <v>48</v>
      </c>
      <c r="G105" s="23">
        <v>0</v>
      </c>
      <c r="H105" s="23">
        <v>1</v>
      </c>
    </row>
    <row r="106" spans="1:8" x14ac:dyDescent="0.25">
      <c r="A106" s="22">
        <v>1</v>
      </c>
      <c r="B106" s="23">
        <v>17.0499992370606</v>
      </c>
      <c r="C106" s="23">
        <v>12</v>
      </c>
      <c r="D106" s="23">
        <v>9</v>
      </c>
      <c r="E106" s="23">
        <v>81</v>
      </c>
      <c r="F106" s="23">
        <v>42</v>
      </c>
      <c r="G106" s="23">
        <v>0</v>
      </c>
      <c r="H106" s="23">
        <v>2</v>
      </c>
    </row>
    <row r="107" spans="1:8" x14ac:dyDescent="0.25">
      <c r="A107" s="22">
        <v>1</v>
      </c>
      <c r="B107" s="23">
        <v>20.999996185302699</v>
      </c>
      <c r="C107" s="23">
        <v>13</v>
      </c>
      <c r="D107" s="23">
        <v>6</v>
      </c>
      <c r="E107" s="23">
        <v>36</v>
      </c>
      <c r="F107" s="23">
        <v>33</v>
      </c>
      <c r="G107" s="23">
        <v>0</v>
      </c>
      <c r="H107" s="23">
        <v>3</v>
      </c>
    </row>
    <row r="108" spans="1:8" x14ac:dyDescent="0.25">
      <c r="A108" s="22">
        <v>1</v>
      </c>
      <c r="B108" s="23">
        <v>8.1199998855590803</v>
      </c>
      <c r="C108" s="23">
        <v>11</v>
      </c>
      <c r="D108" s="23">
        <v>19</v>
      </c>
      <c r="E108" s="23">
        <v>361</v>
      </c>
      <c r="F108" s="23">
        <v>46</v>
      </c>
      <c r="G108" s="23">
        <v>0</v>
      </c>
      <c r="H108" s="23">
        <v>0</v>
      </c>
    </row>
    <row r="109" spans="1:8" x14ac:dyDescent="0.25">
      <c r="A109" s="22">
        <v>1</v>
      </c>
      <c r="B109" s="23">
        <v>20.885990142822301</v>
      </c>
      <c r="C109" s="23">
        <v>12</v>
      </c>
      <c r="D109" s="23">
        <v>26</v>
      </c>
      <c r="E109" s="23">
        <v>676</v>
      </c>
      <c r="F109" s="23">
        <v>47</v>
      </c>
      <c r="G109" s="23">
        <v>0</v>
      </c>
      <c r="H109" s="23">
        <v>3</v>
      </c>
    </row>
    <row r="110" spans="1:8" x14ac:dyDescent="0.25">
      <c r="A110" s="22">
        <v>1</v>
      </c>
      <c r="B110" s="23">
        <v>17.668918609619102</v>
      </c>
      <c r="C110" s="23">
        <v>12</v>
      </c>
      <c r="D110" s="23">
        <v>19</v>
      </c>
      <c r="E110" s="23">
        <v>361</v>
      </c>
      <c r="F110" s="23">
        <v>44</v>
      </c>
      <c r="G110" s="23">
        <v>0</v>
      </c>
      <c r="H110" s="23">
        <v>1</v>
      </c>
    </row>
    <row r="111" spans="1:8" x14ac:dyDescent="0.25">
      <c r="A111" s="22">
        <v>1</v>
      </c>
      <c r="B111" s="23">
        <v>25.200029373168999</v>
      </c>
      <c r="C111" s="23">
        <v>12</v>
      </c>
      <c r="D111" s="23">
        <v>3</v>
      </c>
      <c r="E111" s="23">
        <v>9</v>
      </c>
      <c r="F111" s="23">
        <v>36</v>
      </c>
      <c r="G111" s="23">
        <v>0</v>
      </c>
      <c r="H111" s="23">
        <v>4</v>
      </c>
    </row>
    <row r="112" spans="1:8" x14ac:dyDescent="0.25">
      <c r="A112" s="22">
        <v>1</v>
      </c>
      <c r="B112" s="23">
        <v>14.245005607605</v>
      </c>
      <c r="C112" s="23">
        <v>17</v>
      </c>
      <c r="D112" s="23">
        <v>7</v>
      </c>
      <c r="E112" s="23">
        <v>49</v>
      </c>
      <c r="F112" s="23">
        <v>31</v>
      </c>
      <c r="G112" s="23">
        <v>2</v>
      </c>
      <c r="H112" s="23">
        <v>0</v>
      </c>
    </row>
    <row r="113" spans="1:8" x14ac:dyDescent="0.25">
      <c r="A113" s="22">
        <v>1</v>
      </c>
      <c r="B113" s="23">
        <v>14.300000190734901</v>
      </c>
      <c r="C113" s="23">
        <v>14</v>
      </c>
      <c r="D113" s="23">
        <v>28</v>
      </c>
      <c r="E113" s="23">
        <v>784</v>
      </c>
      <c r="F113" s="23">
        <v>55</v>
      </c>
      <c r="G113" s="23">
        <v>0</v>
      </c>
      <c r="H113" s="23">
        <v>0</v>
      </c>
    </row>
    <row r="114" spans="1:8" x14ac:dyDescent="0.25">
      <c r="A114" s="22">
        <v>1</v>
      </c>
      <c r="B114" s="23">
        <v>23.700010299682599</v>
      </c>
      <c r="C114" s="23">
        <v>16</v>
      </c>
      <c r="D114" s="23">
        <v>13</v>
      </c>
      <c r="E114" s="23">
        <v>169</v>
      </c>
      <c r="F114" s="23">
        <v>45</v>
      </c>
      <c r="G114" s="23">
        <v>0</v>
      </c>
      <c r="H114" s="23">
        <v>1</v>
      </c>
    </row>
    <row r="115" spans="1:8" x14ac:dyDescent="0.25">
      <c r="A115" s="22">
        <v>1</v>
      </c>
      <c r="B115" s="23">
        <v>45.999996185302699</v>
      </c>
      <c r="C115" s="23">
        <v>17</v>
      </c>
      <c r="D115" s="23">
        <v>9</v>
      </c>
      <c r="E115" s="23">
        <v>81</v>
      </c>
      <c r="F115" s="23">
        <v>47</v>
      </c>
      <c r="G115" s="23">
        <v>0</v>
      </c>
      <c r="H115" s="23">
        <v>0</v>
      </c>
    </row>
    <row r="116" spans="1:8" x14ac:dyDescent="0.25">
      <c r="A116" s="22">
        <v>1</v>
      </c>
      <c r="B116" s="23">
        <v>42.999904632568402</v>
      </c>
      <c r="C116" s="23">
        <v>12</v>
      </c>
      <c r="D116" s="23">
        <v>15</v>
      </c>
      <c r="E116" s="23">
        <v>225</v>
      </c>
      <c r="F116" s="23">
        <v>46</v>
      </c>
      <c r="G116" s="23">
        <v>0</v>
      </c>
      <c r="H116" s="23">
        <v>3</v>
      </c>
    </row>
    <row r="117" spans="1:8" x14ac:dyDescent="0.25">
      <c r="A117" s="22">
        <v>1</v>
      </c>
      <c r="B117" s="23">
        <v>14.748999595642101</v>
      </c>
      <c r="C117" s="23">
        <v>11</v>
      </c>
      <c r="D117" s="23">
        <v>20</v>
      </c>
      <c r="E117" s="23">
        <v>400</v>
      </c>
      <c r="F117" s="23">
        <v>49</v>
      </c>
      <c r="G117" s="23">
        <v>0</v>
      </c>
      <c r="H117" s="23">
        <v>0</v>
      </c>
    </row>
    <row r="118" spans="1:8" x14ac:dyDescent="0.25">
      <c r="A118" s="22">
        <v>1</v>
      </c>
      <c r="B118" s="23">
        <v>16.1500549316406</v>
      </c>
      <c r="C118" s="23">
        <v>12</v>
      </c>
      <c r="D118" s="23">
        <v>29</v>
      </c>
      <c r="E118" s="23">
        <v>841</v>
      </c>
      <c r="F118" s="23">
        <v>49</v>
      </c>
      <c r="G118" s="23">
        <v>0</v>
      </c>
      <c r="H118" s="23">
        <v>0</v>
      </c>
    </row>
    <row r="119" spans="1:8" x14ac:dyDescent="0.25">
      <c r="A119" s="22">
        <v>1</v>
      </c>
      <c r="B119" s="23">
        <v>17.774000167846701</v>
      </c>
      <c r="C119" s="23">
        <v>12</v>
      </c>
      <c r="D119" s="23">
        <v>9</v>
      </c>
      <c r="E119" s="23">
        <v>81</v>
      </c>
      <c r="F119" s="23">
        <v>45</v>
      </c>
      <c r="G119" s="23">
        <v>0</v>
      </c>
      <c r="H119" s="23">
        <v>2</v>
      </c>
    </row>
    <row r="120" spans="1:8" x14ac:dyDescent="0.25">
      <c r="A120" s="22">
        <v>1</v>
      </c>
      <c r="B120" s="23">
        <v>91</v>
      </c>
      <c r="C120" s="23">
        <v>17</v>
      </c>
      <c r="D120" s="23">
        <v>1</v>
      </c>
      <c r="E120" s="23">
        <v>1</v>
      </c>
      <c r="F120" s="23">
        <v>38</v>
      </c>
      <c r="G120" s="23">
        <v>1</v>
      </c>
      <c r="H120" s="23">
        <v>3</v>
      </c>
    </row>
    <row r="121" spans="1:8" x14ac:dyDescent="0.25">
      <c r="A121" s="22">
        <v>1</v>
      </c>
      <c r="B121" s="23">
        <v>22.299934387206999</v>
      </c>
      <c r="C121" s="23">
        <v>10</v>
      </c>
      <c r="D121" s="23">
        <v>8</v>
      </c>
      <c r="E121" s="23">
        <v>64</v>
      </c>
      <c r="F121" s="23">
        <v>47</v>
      </c>
      <c r="G121" s="23">
        <v>0</v>
      </c>
      <c r="H121" s="23">
        <v>0</v>
      </c>
    </row>
    <row r="122" spans="1:8" x14ac:dyDescent="0.25">
      <c r="A122" s="22">
        <v>1</v>
      </c>
      <c r="B122" s="23">
        <v>34.600013732910199</v>
      </c>
      <c r="C122" s="23">
        <v>13</v>
      </c>
      <c r="D122" s="23">
        <v>19</v>
      </c>
      <c r="E122" s="23">
        <v>361</v>
      </c>
      <c r="F122" s="23">
        <v>54</v>
      </c>
      <c r="G122" s="23">
        <v>0</v>
      </c>
      <c r="H122" s="23">
        <v>3</v>
      </c>
    </row>
    <row r="123" spans="1:8" x14ac:dyDescent="0.25">
      <c r="A123" s="22">
        <v>1</v>
      </c>
      <c r="B123" s="23">
        <v>9.6200017929077202</v>
      </c>
      <c r="C123" s="23">
        <v>11</v>
      </c>
      <c r="D123" s="23">
        <v>23</v>
      </c>
      <c r="E123" s="23">
        <v>529</v>
      </c>
      <c r="F123" s="23">
        <v>41</v>
      </c>
      <c r="G123" s="23">
        <v>0</v>
      </c>
      <c r="H123" s="23">
        <v>0</v>
      </c>
    </row>
    <row r="124" spans="1:8" x14ac:dyDescent="0.25">
      <c r="A124" s="22">
        <v>1</v>
      </c>
      <c r="B124" s="23">
        <v>10.899946212768601</v>
      </c>
      <c r="C124" s="23">
        <v>12</v>
      </c>
      <c r="D124" s="23">
        <v>3</v>
      </c>
      <c r="E124" s="23">
        <v>9</v>
      </c>
      <c r="F124" s="23">
        <v>43</v>
      </c>
      <c r="G124" s="23">
        <v>0</v>
      </c>
      <c r="H124" s="23">
        <v>2</v>
      </c>
    </row>
    <row r="125" spans="1:8" x14ac:dyDescent="0.25">
      <c r="A125" s="22">
        <v>1</v>
      </c>
      <c r="B125" s="23">
        <v>14.4999437332153</v>
      </c>
      <c r="C125" s="23">
        <v>16</v>
      </c>
      <c r="D125" s="23">
        <v>13</v>
      </c>
      <c r="E125" s="23">
        <v>169</v>
      </c>
      <c r="F125" s="23">
        <v>31</v>
      </c>
      <c r="G125" s="23">
        <v>1</v>
      </c>
      <c r="H125" s="23">
        <v>1</v>
      </c>
    </row>
    <row r="126" spans="1:8" x14ac:dyDescent="0.25">
      <c r="A126" s="22">
        <v>1</v>
      </c>
      <c r="B126" s="23">
        <v>22.000015258789102</v>
      </c>
      <c r="C126" s="23">
        <v>17</v>
      </c>
      <c r="D126" s="23">
        <v>8</v>
      </c>
      <c r="E126" s="23">
        <v>64</v>
      </c>
      <c r="F126" s="23">
        <v>47</v>
      </c>
      <c r="G126" s="23">
        <v>0</v>
      </c>
      <c r="H126" s="23">
        <v>0</v>
      </c>
    </row>
    <row r="127" spans="1:8" x14ac:dyDescent="0.25">
      <c r="A127" s="22">
        <v>1</v>
      </c>
      <c r="B127" s="23">
        <v>17.900079727172901</v>
      </c>
      <c r="C127" s="23">
        <v>12</v>
      </c>
      <c r="D127" s="23">
        <v>17</v>
      </c>
      <c r="E127" s="23">
        <v>289</v>
      </c>
      <c r="F127" s="23">
        <v>35</v>
      </c>
      <c r="G127" s="23">
        <v>0</v>
      </c>
      <c r="H127" s="23">
        <v>2</v>
      </c>
    </row>
    <row r="128" spans="1:8" x14ac:dyDescent="0.25">
      <c r="A128" s="22">
        <v>1</v>
      </c>
      <c r="B128" s="23">
        <v>23.675062179565401</v>
      </c>
      <c r="C128" s="23">
        <v>16</v>
      </c>
      <c r="D128" s="23">
        <v>4</v>
      </c>
      <c r="E128" s="23">
        <v>16</v>
      </c>
      <c r="F128" s="23">
        <v>45</v>
      </c>
      <c r="G128" s="23">
        <v>0</v>
      </c>
      <c r="H128" s="23">
        <v>3</v>
      </c>
    </row>
    <row r="129" spans="1:8" x14ac:dyDescent="0.25">
      <c r="A129" s="22">
        <v>1</v>
      </c>
      <c r="B129" s="23">
        <v>11.799960136413601</v>
      </c>
      <c r="C129" s="23">
        <v>12</v>
      </c>
      <c r="D129" s="23">
        <v>15</v>
      </c>
      <c r="E129" s="23">
        <v>225</v>
      </c>
      <c r="F129" s="23">
        <v>33</v>
      </c>
      <c r="G129" s="23">
        <v>1</v>
      </c>
      <c r="H129" s="23">
        <v>0</v>
      </c>
    </row>
    <row r="130" spans="1:8" x14ac:dyDescent="0.25">
      <c r="A130" s="22">
        <v>1</v>
      </c>
      <c r="B130" s="23">
        <v>16.141954421997099</v>
      </c>
      <c r="C130" s="23">
        <v>16</v>
      </c>
      <c r="D130" s="23">
        <v>11</v>
      </c>
      <c r="E130" s="23">
        <v>121</v>
      </c>
      <c r="F130" s="23">
        <v>54</v>
      </c>
      <c r="G130" s="23">
        <v>0</v>
      </c>
      <c r="H130" s="23">
        <v>1</v>
      </c>
    </row>
    <row r="131" spans="1:8" x14ac:dyDescent="0.25">
      <c r="A131" s="22">
        <v>1</v>
      </c>
      <c r="B131" s="23">
        <v>18.399971008300799</v>
      </c>
      <c r="C131" s="23">
        <v>8</v>
      </c>
      <c r="D131" s="23">
        <v>7</v>
      </c>
      <c r="E131" s="23">
        <v>49</v>
      </c>
      <c r="F131" s="23">
        <v>35</v>
      </c>
      <c r="G131" s="23">
        <v>0</v>
      </c>
      <c r="H131" s="23">
        <v>4</v>
      </c>
    </row>
    <row r="132" spans="1:8" x14ac:dyDescent="0.25">
      <c r="A132" s="22">
        <v>1</v>
      </c>
      <c r="B132" s="23">
        <v>15.499947547912599</v>
      </c>
      <c r="C132" s="23">
        <v>12</v>
      </c>
      <c r="D132" s="23">
        <v>0</v>
      </c>
      <c r="E132" s="23">
        <v>0</v>
      </c>
      <c r="F132" s="23">
        <v>31</v>
      </c>
      <c r="G132" s="23">
        <v>1</v>
      </c>
      <c r="H132" s="23">
        <v>2</v>
      </c>
    </row>
    <row r="133" spans="1:8" x14ac:dyDescent="0.25">
      <c r="A133" s="22">
        <v>1</v>
      </c>
      <c r="B133" s="23">
        <v>17.323999404907202</v>
      </c>
      <c r="C133" s="23">
        <v>12</v>
      </c>
      <c r="D133" s="23">
        <v>0</v>
      </c>
      <c r="E133" s="23">
        <v>0</v>
      </c>
      <c r="F133" s="23">
        <v>55</v>
      </c>
      <c r="G133" s="23">
        <v>0</v>
      </c>
      <c r="H133" s="23">
        <v>0</v>
      </c>
    </row>
    <row r="134" spans="1:8" x14ac:dyDescent="0.25">
      <c r="A134" s="22">
        <v>1</v>
      </c>
      <c r="B134" s="23">
        <v>19.205003738403299</v>
      </c>
      <c r="C134" s="23">
        <v>12</v>
      </c>
      <c r="D134" s="23">
        <v>10</v>
      </c>
      <c r="E134" s="23">
        <v>100</v>
      </c>
      <c r="F134" s="23">
        <v>34</v>
      </c>
      <c r="G134" s="23">
        <v>0</v>
      </c>
      <c r="H134" s="23">
        <v>2</v>
      </c>
    </row>
    <row r="135" spans="1:8" x14ac:dyDescent="0.25">
      <c r="A135" s="22">
        <v>1</v>
      </c>
      <c r="B135" s="23">
        <v>21.300062179565401</v>
      </c>
      <c r="C135" s="23">
        <v>13</v>
      </c>
      <c r="D135" s="23">
        <v>8</v>
      </c>
      <c r="E135" s="23">
        <v>64</v>
      </c>
      <c r="F135" s="23">
        <v>38</v>
      </c>
      <c r="G135" s="23">
        <v>0</v>
      </c>
      <c r="H135" s="23">
        <v>1</v>
      </c>
    </row>
    <row r="136" spans="1:8" x14ac:dyDescent="0.25">
      <c r="A136" s="22">
        <v>1</v>
      </c>
      <c r="B136" s="23">
        <v>23.559995651245099</v>
      </c>
      <c r="C136" s="23">
        <v>11</v>
      </c>
      <c r="D136" s="23">
        <v>2</v>
      </c>
      <c r="E136" s="23">
        <v>4</v>
      </c>
      <c r="F136" s="23">
        <v>45</v>
      </c>
      <c r="G136" s="23">
        <v>0</v>
      </c>
      <c r="H136" s="23">
        <v>1</v>
      </c>
    </row>
    <row r="137" spans="1:8" x14ac:dyDescent="0.25">
      <c r="A137" s="22">
        <v>1</v>
      </c>
      <c r="B137" s="23">
        <v>20.850000381469702</v>
      </c>
      <c r="C137" s="23">
        <v>12</v>
      </c>
      <c r="D137" s="23">
        <v>4</v>
      </c>
      <c r="E137" s="23">
        <v>16</v>
      </c>
      <c r="F137" s="23">
        <v>47</v>
      </c>
      <c r="G137" s="23">
        <v>0</v>
      </c>
      <c r="H137" s="23">
        <v>1</v>
      </c>
    </row>
    <row r="138" spans="1:8" x14ac:dyDescent="0.25">
      <c r="A138" s="22">
        <v>1</v>
      </c>
      <c r="B138" s="23">
        <v>26.149999618530298</v>
      </c>
      <c r="C138" s="23">
        <v>12</v>
      </c>
      <c r="D138" s="23">
        <v>6</v>
      </c>
      <c r="E138" s="23">
        <v>36</v>
      </c>
      <c r="F138" s="23">
        <v>39</v>
      </c>
      <c r="G138" s="23">
        <v>0</v>
      </c>
      <c r="H138" s="23">
        <v>2</v>
      </c>
    </row>
    <row r="139" spans="1:8" x14ac:dyDescent="0.25">
      <c r="A139" s="22">
        <v>1</v>
      </c>
      <c r="B139" s="23">
        <v>17</v>
      </c>
      <c r="C139" s="23">
        <v>14</v>
      </c>
      <c r="D139" s="23">
        <v>18</v>
      </c>
      <c r="E139" s="23">
        <v>324</v>
      </c>
      <c r="F139" s="23">
        <v>36</v>
      </c>
      <c r="G139" s="23">
        <v>1</v>
      </c>
      <c r="H139" s="23">
        <v>0</v>
      </c>
    </row>
    <row r="140" spans="1:8" x14ac:dyDescent="0.25">
      <c r="A140" s="22">
        <v>1</v>
      </c>
      <c r="B140" s="23">
        <v>20.7200031280518</v>
      </c>
      <c r="C140" s="23">
        <v>12</v>
      </c>
      <c r="D140" s="23">
        <v>3</v>
      </c>
      <c r="E140" s="23">
        <v>9</v>
      </c>
      <c r="F140" s="23">
        <v>33</v>
      </c>
      <c r="G140" s="23">
        <v>1</v>
      </c>
      <c r="H140" s="23">
        <v>2</v>
      </c>
    </row>
    <row r="141" spans="1:8" x14ac:dyDescent="0.25">
      <c r="A141" s="22">
        <v>1</v>
      </c>
      <c r="B141" s="23">
        <v>17.0000896453857</v>
      </c>
      <c r="C141" s="23">
        <v>12</v>
      </c>
      <c r="D141" s="23">
        <v>22</v>
      </c>
      <c r="E141" s="23">
        <v>484</v>
      </c>
      <c r="F141" s="23">
        <v>50</v>
      </c>
      <c r="G141" s="23">
        <v>0</v>
      </c>
      <c r="H141" s="23">
        <v>0</v>
      </c>
    </row>
    <row r="142" spans="1:8" x14ac:dyDescent="0.25">
      <c r="A142" s="22">
        <v>1</v>
      </c>
      <c r="B142" s="23">
        <v>15.999998092651399</v>
      </c>
      <c r="C142" s="23">
        <v>12</v>
      </c>
      <c r="D142" s="23">
        <v>33</v>
      </c>
      <c r="E142" s="23">
        <v>1089</v>
      </c>
      <c r="F142" s="23">
        <v>58</v>
      </c>
      <c r="G142" s="23">
        <v>0</v>
      </c>
      <c r="H142" s="23">
        <v>0</v>
      </c>
    </row>
    <row r="143" spans="1:8" x14ac:dyDescent="0.25">
      <c r="A143" s="22">
        <v>1</v>
      </c>
      <c r="B143" s="23">
        <v>19.500049591064499</v>
      </c>
      <c r="C143" s="23">
        <v>17</v>
      </c>
      <c r="D143" s="23">
        <v>28</v>
      </c>
      <c r="E143" s="23">
        <v>784</v>
      </c>
      <c r="F143" s="23">
        <v>49</v>
      </c>
      <c r="G143" s="23">
        <v>0</v>
      </c>
      <c r="H143" s="23">
        <v>0</v>
      </c>
    </row>
    <row r="144" spans="1:8" x14ac:dyDescent="0.25">
      <c r="A144" s="22">
        <v>1</v>
      </c>
      <c r="B144" s="23">
        <v>12.000003814697299</v>
      </c>
      <c r="C144" s="23">
        <v>14</v>
      </c>
      <c r="D144" s="23">
        <v>23</v>
      </c>
      <c r="E144" s="23">
        <v>529</v>
      </c>
      <c r="F144" s="23">
        <v>41</v>
      </c>
      <c r="G144" s="23">
        <v>0</v>
      </c>
      <c r="H144" s="23">
        <v>2</v>
      </c>
    </row>
    <row r="145" spans="1:8" x14ac:dyDescent="0.25">
      <c r="A145" s="22">
        <v>1</v>
      </c>
      <c r="B145" s="23">
        <v>13.7319116592407</v>
      </c>
      <c r="C145" s="23">
        <v>12</v>
      </c>
      <c r="D145" s="23">
        <v>27</v>
      </c>
      <c r="E145" s="23">
        <v>729</v>
      </c>
      <c r="F145" s="23">
        <v>51</v>
      </c>
      <c r="G145" s="23">
        <v>0</v>
      </c>
      <c r="H145" s="23">
        <v>1</v>
      </c>
    </row>
    <row r="146" spans="1:8" x14ac:dyDescent="0.25">
      <c r="A146" s="22">
        <v>1</v>
      </c>
      <c r="B146" s="23">
        <v>27.1999912261963</v>
      </c>
      <c r="C146" s="23">
        <v>9</v>
      </c>
      <c r="D146" s="23">
        <v>11</v>
      </c>
      <c r="E146" s="23">
        <v>121</v>
      </c>
      <c r="F146" s="23">
        <v>53</v>
      </c>
      <c r="G146" s="23">
        <v>0</v>
      </c>
      <c r="H146" s="23">
        <v>0</v>
      </c>
    </row>
    <row r="147" spans="1:8" x14ac:dyDescent="0.25">
      <c r="A147" s="22">
        <v>1</v>
      </c>
      <c r="B147" s="23">
        <v>5.3150000572204599</v>
      </c>
      <c r="C147" s="23">
        <v>12</v>
      </c>
      <c r="D147" s="23">
        <v>6</v>
      </c>
      <c r="E147" s="23">
        <v>36</v>
      </c>
      <c r="F147" s="23">
        <v>36</v>
      </c>
      <c r="G147" s="23">
        <v>1</v>
      </c>
      <c r="H147" s="23">
        <v>2</v>
      </c>
    </row>
    <row r="148" spans="1:8" x14ac:dyDescent="0.25">
      <c r="A148" s="22">
        <v>1</v>
      </c>
      <c r="B148" s="23">
        <v>16</v>
      </c>
      <c r="C148" s="23">
        <v>12</v>
      </c>
      <c r="D148" s="23">
        <v>11</v>
      </c>
      <c r="E148" s="23">
        <v>121</v>
      </c>
      <c r="F148" s="23">
        <v>46</v>
      </c>
      <c r="G148" s="23">
        <v>0</v>
      </c>
      <c r="H148" s="23">
        <v>2</v>
      </c>
    </row>
    <row r="149" spans="1:8" x14ac:dyDescent="0.25">
      <c r="A149" s="22">
        <v>1</v>
      </c>
      <c r="B149" s="23">
        <v>27.871982574462901</v>
      </c>
      <c r="C149" s="23">
        <v>12</v>
      </c>
      <c r="D149" s="23">
        <v>14</v>
      </c>
      <c r="E149" s="23">
        <v>196</v>
      </c>
      <c r="F149" s="23">
        <v>36</v>
      </c>
      <c r="G149" s="23">
        <v>0</v>
      </c>
      <c r="H149" s="23">
        <v>2</v>
      </c>
    </row>
    <row r="150" spans="1:8" x14ac:dyDescent="0.25">
      <c r="A150" s="22">
        <v>1</v>
      </c>
      <c r="B150" s="23">
        <v>40.000011444091797</v>
      </c>
      <c r="C150" s="23">
        <v>14</v>
      </c>
      <c r="D150" s="23">
        <v>17</v>
      </c>
      <c r="E150" s="23">
        <v>289</v>
      </c>
      <c r="F150" s="23">
        <v>53</v>
      </c>
      <c r="G150" s="23">
        <v>0</v>
      </c>
      <c r="H150" s="23">
        <v>1</v>
      </c>
    </row>
    <row r="151" spans="1:8" x14ac:dyDescent="0.25">
      <c r="A151" s="22">
        <v>1</v>
      </c>
      <c r="B151" s="23">
        <v>15.9000339508057</v>
      </c>
      <c r="C151" s="23">
        <v>16</v>
      </c>
      <c r="D151" s="23">
        <v>17</v>
      </c>
      <c r="E151" s="23">
        <v>289</v>
      </c>
      <c r="F151" s="23">
        <v>40</v>
      </c>
      <c r="G151" s="23">
        <v>0</v>
      </c>
      <c r="H151" s="23">
        <v>3</v>
      </c>
    </row>
    <row r="152" spans="1:8" x14ac:dyDescent="0.25">
      <c r="A152" s="22">
        <v>1</v>
      </c>
      <c r="B152" s="23">
        <v>27.4999694824219</v>
      </c>
      <c r="C152" s="23">
        <v>17</v>
      </c>
      <c r="D152" s="23">
        <v>14</v>
      </c>
      <c r="E152" s="23">
        <v>196</v>
      </c>
      <c r="F152" s="23">
        <v>42</v>
      </c>
      <c r="G152" s="23">
        <v>0</v>
      </c>
      <c r="H152" s="23">
        <v>2</v>
      </c>
    </row>
    <row r="153" spans="1:8" x14ac:dyDescent="0.25">
      <c r="A153" s="22">
        <v>1</v>
      </c>
      <c r="B153" s="23">
        <v>17.0200500488281</v>
      </c>
      <c r="C153" s="23">
        <v>15</v>
      </c>
      <c r="D153" s="23">
        <v>11</v>
      </c>
      <c r="E153" s="23">
        <v>121</v>
      </c>
      <c r="F153" s="23">
        <v>33</v>
      </c>
      <c r="G153" s="23">
        <v>1</v>
      </c>
      <c r="H153" s="23">
        <v>1</v>
      </c>
    </row>
    <row r="154" spans="1:8" x14ac:dyDescent="0.25">
      <c r="A154" s="22">
        <v>1</v>
      </c>
      <c r="B154" s="23">
        <v>22.394939422607401</v>
      </c>
      <c r="C154" s="23">
        <v>12</v>
      </c>
      <c r="D154" s="23">
        <v>7</v>
      </c>
      <c r="E154" s="23">
        <v>49</v>
      </c>
      <c r="F154" s="23">
        <v>43</v>
      </c>
      <c r="G154" s="23">
        <v>0</v>
      </c>
      <c r="H154" s="23">
        <v>3</v>
      </c>
    </row>
    <row r="155" spans="1:8" x14ac:dyDescent="0.25">
      <c r="A155" s="22">
        <v>1</v>
      </c>
      <c r="B155" s="23">
        <v>11.1000003814697</v>
      </c>
      <c r="C155" s="23">
        <v>16</v>
      </c>
      <c r="D155" s="23">
        <v>8</v>
      </c>
      <c r="E155" s="23">
        <v>64</v>
      </c>
      <c r="F155" s="23">
        <v>31</v>
      </c>
      <c r="G155" s="23">
        <v>1</v>
      </c>
      <c r="H155" s="23">
        <v>0</v>
      </c>
    </row>
    <row r="156" spans="1:8" x14ac:dyDescent="0.25">
      <c r="A156" s="22">
        <v>1</v>
      </c>
      <c r="B156" s="23">
        <v>32.7000122070313</v>
      </c>
      <c r="C156" s="23">
        <v>17</v>
      </c>
      <c r="D156" s="23">
        <v>6</v>
      </c>
      <c r="E156" s="23">
        <v>36</v>
      </c>
      <c r="F156" s="23">
        <v>47</v>
      </c>
      <c r="G156" s="23">
        <v>0</v>
      </c>
      <c r="H156" s="23">
        <v>0</v>
      </c>
    </row>
    <row r="157" spans="1:8" x14ac:dyDescent="0.25">
      <c r="A157" s="22">
        <v>1</v>
      </c>
      <c r="B157" s="23">
        <v>27.799961090087901</v>
      </c>
      <c r="C157" s="23">
        <v>17</v>
      </c>
      <c r="D157" s="23">
        <v>8</v>
      </c>
      <c r="E157" s="23">
        <v>64</v>
      </c>
      <c r="F157" s="23">
        <v>54</v>
      </c>
      <c r="G157" s="23">
        <v>0</v>
      </c>
      <c r="H157" s="23">
        <v>0</v>
      </c>
    </row>
    <row r="158" spans="1:8" x14ac:dyDescent="0.25">
      <c r="A158" s="22">
        <v>1</v>
      </c>
      <c r="B158" s="23">
        <v>2.1999940872192401</v>
      </c>
      <c r="C158" s="23">
        <v>12</v>
      </c>
      <c r="D158" s="23">
        <v>4</v>
      </c>
      <c r="E158" s="23">
        <v>16</v>
      </c>
      <c r="F158" s="23">
        <v>33</v>
      </c>
      <c r="G158" s="23">
        <v>1</v>
      </c>
      <c r="H158" s="23">
        <v>3</v>
      </c>
    </row>
    <row r="159" spans="1:8" x14ac:dyDescent="0.25">
      <c r="A159" s="22">
        <v>1</v>
      </c>
      <c r="B159" s="23">
        <v>19.720951080322301</v>
      </c>
      <c r="C159" s="23">
        <v>16</v>
      </c>
      <c r="D159" s="23">
        <v>25</v>
      </c>
      <c r="E159" s="23">
        <v>625</v>
      </c>
      <c r="F159" s="23">
        <v>43</v>
      </c>
      <c r="G159" s="23">
        <v>0</v>
      </c>
      <c r="H159" s="23">
        <v>0</v>
      </c>
    </row>
    <row r="160" spans="1:8" x14ac:dyDescent="0.25">
      <c r="A160" s="22">
        <v>1</v>
      </c>
      <c r="B160" s="23">
        <v>9.9999876022338903</v>
      </c>
      <c r="C160" s="23">
        <v>13</v>
      </c>
      <c r="D160" s="23">
        <v>24</v>
      </c>
      <c r="E160" s="23">
        <v>576</v>
      </c>
      <c r="F160" s="23">
        <v>46</v>
      </c>
      <c r="G160" s="23">
        <v>0</v>
      </c>
      <c r="H160" s="23">
        <v>1</v>
      </c>
    </row>
    <row r="161" spans="1:8" x14ac:dyDescent="0.25">
      <c r="A161" s="22">
        <v>1</v>
      </c>
      <c r="B161" s="23">
        <v>13.199968338012701</v>
      </c>
      <c r="C161" s="23">
        <v>12</v>
      </c>
      <c r="D161" s="23">
        <v>11</v>
      </c>
      <c r="E161" s="23">
        <v>121</v>
      </c>
      <c r="F161" s="23">
        <v>35</v>
      </c>
      <c r="G161" s="23">
        <v>0</v>
      </c>
      <c r="H161" s="23">
        <v>3</v>
      </c>
    </row>
    <row r="162" spans="1:8" x14ac:dyDescent="0.25">
      <c r="A162" s="22">
        <v>1</v>
      </c>
      <c r="B162" s="23">
        <v>12.7089748382568</v>
      </c>
      <c r="C162" s="23">
        <v>11</v>
      </c>
      <c r="D162" s="23">
        <v>19</v>
      </c>
      <c r="E162" s="23">
        <v>361</v>
      </c>
      <c r="F162" s="23">
        <v>37</v>
      </c>
      <c r="G162" s="23">
        <v>0</v>
      </c>
      <c r="H162" s="23">
        <v>3</v>
      </c>
    </row>
    <row r="163" spans="1:8" x14ac:dyDescent="0.25">
      <c r="A163" s="22">
        <v>1</v>
      </c>
      <c r="B163" s="23">
        <v>27.300046920776399</v>
      </c>
      <c r="C163" s="23">
        <v>16</v>
      </c>
      <c r="D163" s="23">
        <v>9</v>
      </c>
      <c r="E163" s="23">
        <v>81</v>
      </c>
      <c r="F163" s="23">
        <v>37</v>
      </c>
      <c r="G163" s="23">
        <v>0</v>
      </c>
      <c r="H163" s="23">
        <v>2</v>
      </c>
    </row>
    <row r="164" spans="1:8" x14ac:dyDescent="0.25">
      <c r="A164" s="22">
        <v>1</v>
      </c>
      <c r="B164" s="23">
        <v>21.200000762939499</v>
      </c>
      <c r="C164" s="23">
        <v>14</v>
      </c>
      <c r="D164" s="23">
        <v>19</v>
      </c>
      <c r="E164" s="23">
        <v>361</v>
      </c>
      <c r="F164" s="23">
        <v>34</v>
      </c>
      <c r="G164" s="23">
        <v>0</v>
      </c>
      <c r="H164" s="23">
        <v>3</v>
      </c>
    </row>
    <row r="165" spans="1:8" x14ac:dyDescent="0.25">
      <c r="A165" s="22">
        <v>1</v>
      </c>
      <c r="B165" s="23">
        <v>14.4000043869019</v>
      </c>
      <c r="C165" s="23">
        <v>16</v>
      </c>
      <c r="D165" s="23">
        <v>14</v>
      </c>
      <c r="E165" s="23">
        <v>196</v>
      </c>
      <c r="F165" s="23">
        <v>43</v>
      </c>
      <c r="G165" s="23">
        <v>1</v>
      </c>
      <c r="H165" s="23">
        <v>0</v>
      </c>
    </row>
    <row r="166" spans="1:8" x14ac:dyDescent="0.25">
      <c r="A166" s="22">
        <v>1</v>
      </c>
      <c r="B166" s="23">
        <v>20.5759601593018</v>
      </c>
      <c r="C166" s="23">
        <v>12</v>
      </c>
      <c r="D166" s="23">
        <v>22</v>
      </c>
      <c r="E166" s="23">
        <v>484</v>
      </c>
      <c r="F166" s="23">
        <v>46</v>
      </c>
      <c r="G166" s="23">
        <v>0</v>
      </c>
      <c r="H166" s="23">
        <v>0</v>
      </c>
    </row>
    <row r="167" spans="1:8" x14ac:dyDescent="0.25">
      <c r="A167" s="22">
        <v>1</v>
      </c>
      <c r="B167" s="23">
        <v>12.4999904632568</v>
      </c>
      <c r="C167" s="23">
        <v>9</v>
      </c>
      <c r="D167" s="23">
        <v>6</v>
      </c>
      <c r="E167" s="23">
        <v>36</v>
      </c>
      <c r="F167" s="23">
        <v>35</v>
      </c>
      <c r="G167" s="23">
        <v>0</v>
      </c>
      <c r="H167" s="23">
        <v>3</v>
      </c>
    </row>
    <row r="168" spans="1:8" x14ac:dyDescent="0.25">
      <c r="A168" s="22">
        <v>1</v>
      </c>
      <c r="B168" s="23">
        <v>17.500215530395501</v>
      </c>
      <c r="C168" s="23">
        <v>17</v>
      </c>
      <c r="D168" s="23">
        <v>23</v>
      </c>
      <c r="E168" s="23">
        <v>529</v>
      </c>
      <c r="F168" s="23">
        <v>46</v>
      </c>
      <c r="G168" s="23">
        <v>0</v>
      </c>
      <c r="H168" s="23">
        <v>0</v>
      </c>
    </row>
    <row r="169" spans="1:8" x14ac:dyDescent="0.25">
      <c r="A169" s="22">
        <v>1</v>
      </c>
      <c r="B169" s="23">
        <v>44.000038146972699</v>
      </c>
      <c r="C169" s="23">
        <v>14</v>
      </c>
      <c r="D169" s="23">
        <v>15</v>
      </c>
      <c r="E169" s="23">
        <v>225</v>
      </c>
      <c r="F169" s="23">
        <v>46</v>
      </c>
      <c r="G169" s="23">
        <v>0</v>
      </c>
      <c r="H169" s="23">
        <v>0</v>
      </c>
    </row>
    <row r="170" spans="1:8" x14ac:dyDescent="0.25">
      <c r="A170" s="22">
        <v>1</v>
      </c>
      <c r="B170" s="23">
        <v>13.118954658508301</v>
      </c>
      <c r="C170" s="23">
        <v>12</v>
      </c>
      <c r="D170" s="23">
        <v>6</v>
      </c>
      <c r="E170" s="23">
        <v>36</v>
      </c>
      <c r="F170" s="23">
        <v>43</v>
      </c>
      <c r="G170" s="23">
        <v>0</v>
      </c>
      <c r="H170" s="23">
        <v>2</v>
      </c>
    </row>
    <row r="171" spans="1:8" x14ac:dyDescent="0.25">
      <c r="A171" s="22">
        <v>1</v>
      </c>
      <c r="B171" s="23">
        <v>14.0000562667847</v>
      </c>
      <c r="C171" s="23">
        <v>12</v>
      </c>
      <c r="D171" s="23">
        <v>11</v>
      </c>
      <c r="E171" s="23">
        <v>121</v>
      </c>
      <c r="F171" s="23">
        <v>30</v>
      </c>
      <c r="G171" s="23">
        <v>0</v>
      </c>
      <c r="H171" s="23">
        <v>0</v>
      </c>
    </row>
    <row r="172" spans="1:8" x14ac:dyDescent="0.25">
      <c r="A172" s="22">
        <v>1</v>
      </c>
      <c r="B172" s="23">
        <v>9.6450862884521502</v>
      </c>
      <c r="C172" s="23">
        <v>11</v>
      </c>
      <c r="D172" s="23">
        <v>2</v>
      </c>
      <c r="E172" s="23">
        <v>4</v>
      </c>
      <c r="F172" s="23">
        <v>41</v>
      </c>
      <c r="G172" s="23">
        <v>0</v>
      </c>
      <c r="H172" s="23">
        <v>2</v>
      </c>
    </row>
    <row r="173" spans="1:8" x14ac:dyDescent="0.25">
      <c r="A173" s="22">
        <v>1</v>
      </c>
      <c r="B173" s="23">
        <v>17.3970451354981</v>
      </c>
      <c r="C173" s="23">
        <v>12</v>
      </c>
      <c r="D173" s="23">
        <v>22</v>
      </c>
      <c r="E173" s="23">
        <v>484</v>
      </c>
      <c r="F173" s="23">
        <v>54</v>
      </c>
      <c r="G173" s="23">
        <v>0</v>
      </c>
      <c r="H173" s="23">
        <v>1</v>
      </c>
    </row>
    <row r="174" spans="1:8" x14ac:dyDescent="0.25">
      <c r="A174" s="22">
        <v>1</v>
      </c>
      <c r="B174" s="23">
        <v>7.7998886108398402</v>
      </c>
      <c r="C174" s="23">
        <v>12</v>
      </c>
      <c r="D174" s="23">
        <v>10</v>
      </c>
      <c r="E174" s="23">
        <v>100</v>
      </c>
      <c r="F174" s="23">
        <v>31</v>
      </c>
      <c r="G174" s="23">
        <v>0</v>
      </c>
      <c r="H174" s="23">
        <v>1</v>
      </c>
    </row>
    <row r="175" spans="1:8" x14ac:dyDescent="0.25">
      <c r="A175" s="22">
        <v>1</v>
      </c>
      <c r="B175" s="23">
        <v>13.1339769363403</v>
      </c>
      <c r="C175" s="23">
        <v>10</v>
      </c>
      <c r="D175" s="23">
        <v>14</v>
      </c>
      <c r="E175" s="23">
        <v>196</v>
      </c>
      <c r="F175" s="23">
        <v>44</v>
      </c>
      <c r="G175" s="23">
        <v>0</v>
      </c>
      <c r="H175" s="23">
        <v>0</v>
      </c>
    </row>
    <row r="176" spans="1:8" x14ac:dyDescent="0.25">
      <c r="A176" s="22">
        <v>1</v>
      </c>
      <c r="B176" s="23">
        <v>25.600000381469702</v>
      </c>
      <c r="C176" s="23">
        <v>12</v>
      </c>
      <c r="D176" s="23">
        <v>12</v>
      </c>
      <c r="E176" s="23">
        <v>144</v>
      </c>
      <c r="F176" s="23">
        <v>32</v>
      </c>
      <c r="G176" s="23">
        <v>0</v>
      </c>
      <c r="H176" s="23">
        <v>1</v>
      </c>
    </row>
    <row r="177" spans="1:8" x14ac:dyDescent="0.25">
      <c r="A177" s="22">
        <v>1</v>
      </c>
      <c r="B177" s="23">
        <v>13.9000253677368</v>
      </c>
      <c r="C177" s="23">
        <v>5</v>
      </c>
      <c r="D177" s="23">
        <v>9</v>
      </c>
      <c r="E177" s="23">
        <v>81</v>
      </c>
      <c r="F177" s="23">
        <v>47</v>
      </c>
      <c r="G177" s="23">
        <v>0</v>
      </c>
      <c r="H177" s="23">
        <v>0</v>
      </c>
    </row>
    <row r="178" spans="1:8" x14ac:dyDescent="0.25">
      <c r="A178" s="22">
        <v>1</v>
      </c>
      <c r="B178" s="23">
        <v>19.2979431152344</v>
      </c>
      <c r="C178" s="23">
        <v>17</v>
      </c>
      <c r="D178" s="23">
        <v>13</v>
      </c>
      <c r="E178" s="23">
        <v>169</v>
      </c>
      <c r="F178" s="23">
        <v>46</v>
      </c>
      <c r="G178" s="23">
        <v>0</v>
      </c>
      <c r="H178" s="23">
        <v>1</v>
      </c>
    </row>
    <row r="179" spans="1:8" x14ac:dyDescent="0.25">
      <c r="A179" s="22">
        <v>1</v>
      </c>
      <c r="B179" s="23">
        <v>9.2000160217285192</v>
      </c>
      <c r="C179" s="23">
        <v>11</v>
      </c>
      <c r="D179" s="23">
        <v>18</v>
      </c>
      <c r="E179" s="23">
        <v>324</v>
      </c>
      <c r="F179" s="23">
        <v>37</v>
      </c>
      <c r="G179" s="23">
        <v>0</v>
      </c>
      <c r="H179" s="23">
        <v>0</v>
      </c>
    </row>
    <row r="180" spans="1:8" x14ac:dyDescent="0.25">
      <c r="A180" s="22">
        <v>1</v>
      </c>
      <c r="B180" s="23">
        <v>37.999988555908203</v>
      </c>
      <c r="C180" s="23">
        <v>12</v>
      </c>
      <c r="D180" s="23">
        <v>8</v>
      </c>
      <c r="E180" s="23">
        <v>64</v>
      </c>
      <c r="F180" s="23">
        <v>51</v>
      </c>
      <c r="G180" s="23">
        <v>0</v>
      </c>
      <c r="H180" s="23">
        <v>2</v>
      </c>
    </row>
    <row r="181" spans="1:8" x14ac:dyDescent="0.25">
      <c r="A181" s="22">
        <v>1</v>
      </c>
      <c r="B181" s="23">
        <v>44</v>
      </c>
      <c r="C181" s="23">
        <v>12</v>
      </c>
      <c r="D181" s="23">
        <v>11</v>
      </c>
      <c r="E181" s="23">
        <v>121</v>
      </c>
      <c r="F181" s="23">
        <v>49</v>
      </c>
      <c r="G181" s="23">
        <v>0</v>
      </c>
      <c r="H181" s="23">
        <v>1</v>
      </c>
    </row>
    <row r="182" spans="1:8" x14ac:dyDescent="0.25">
      <c r="A182" s="22">
        <v>1</v>
      </c>
      <c r="B182" s="23">
        <v>21.372024536132798</v>
      </c>
      <c r="C182" s="23">
        <v>14</v>
      </c>
      <c r="D182" s="23">
        <v>9</v>
      </c>
      <c r="E182" s="23">
        <v>81</v>
      </c>
      <c r="F182" s="23">
        <v>36</v>
      </c>
      <c r="G182" s="23">
        <v>0</v>
      </c>
      <c r="H182" s="23">
        <v>4</v>
      </c>
    </row>
    <row r="183" spans="1:8" x14ac:dyDescent="0.25">
      <c r="A183" s="22">
        <v>1</v>
      </c>
      <c r="B183" s="23">
        <v>23.6680202484131</v>
      </c>
      <c r="C183" s="23">
        <v>11</v>
      </c>
      <c r="D183" s="23">
        <v>9</v>
      </c>
      <c r="E183" s="23">
        <v>81</v>
      </c>
      <c r="F183" s="23">
        <v>39</v>
      </c>
      <c r="G183" s="23">
        <v>0</v>
      </c>
      <c r="H183" s="23">
        <v>1</v>
      </c>
    </row>
    <row r="184" spans="1:8" x14ac:dyDescent="0.25">
      <c r="A184" s="22">
        <v>1</v>
      </c>
      <c r="B184" s="23">
        <v>9</v>
      </c>
      <c r="C184" s="23">
        <v>12</v>
      </c>
      <c r="D184" s="23">
        <v>14</v>
      </c>
      <c r="E184" s="23">
        <v>196</v>
      </c>
      <c r="F184" s="23">
        <v>48</v>
      </c>
      <c r="G184" s="23">
        <v>0</v>
      </c>
      <c r="H184" s="23">
        <v>2</v>
      </c>
    </row>
    <row r="185" spans="1:8" x14ac:dyDescent="0.25">
      <c r="A185" s="22">
        <v>1</v>
      </c>
      <c r="B185" s="23">
        <v>25.199951171875</v>
      </c>
      <c r="C185" s="23">
        <v>14</v>
      </c>
      <c r="D185" s="23">
        <v>9</v>
      </c>
      <c r="E185" s="23">
        <v>81</v>
      </c>
      <c r="F185" s="23">
        <v>38</v>
      </c>
      <c r="G185" s="23">
        <v>0</v>
      </c>
      <c r="H185" s="23">
        <v>2</v>
      </c>
    </row>
    <row r="186" spans="1:8" x14ac:dyDescent="0.25">
      <c r="A186" s="22">
        <v>1</v>
      </c>
      <c r="B186" s="23">
        <v>21.219999313354499</v>
      </c>
      <c r="C186" s="23">
        <v>12</v>
      </c>
      <c r="D186" s="23">
        <v>2</v>
      </c>
      <c r="E186" s="23">
        <v>4</v>
      </c>
      <c r="F186" s="23">
        <v>40</v>
      </c>
      <c r="G186" s="23">
        <v>0</v>
      </c>
      <c r="H186" s="23">
        <v>2</v>
      </c>
    </row>
    <row r="187" spans="1:8" x14ac:dyDescent="0.25">
      <c r="A187" s="22">
        <v>1</v>
      </c>
      <c r="B187" s="23">
        <v>33.969913482666001</v>
      </c>
      <c r="C187" s="23">
        <v>10</v>
      </c>
      <c r="D187" s="23">
        <v>12</v>
      </c>
      <c r="E187" s="23">
        <v>144</v>
      </c>
      <c r="F187" s="23">
        <v>39</v>
      </c>
      <c r="G187" s="23">
        <v>1</v>
      </c>
      <c r="H187" s="23">
        <v>5</v>
      </c>
    </row>
    <row r="188" spans="1:8" x14ac:dyDescent="0.25">
      <c r="A188" s="22">
        <v>1</v>
      </c>
      <c r="B188" s="23">
        <v>17.069999694824201</v>
      </c>
      <c r="C188" s="23">
        <v>16</v>
      </c>
      <c r="D188" s="23">
        <v>15</v>
      </c>
      <c r="E188" s="23">
        <v>225</v>
      </c>
      <c r="F188" s="23">
        <v>37</v>
      </c>
      <c r="G188" s="23">
        <v>0</v>
      </c>
      <c r="H188" s="23">
        <v>0</v>
      </c>
    </row>
    <row r="189" spans="1:8" x14ac:dyDescent="0.25">
      <c r="A189" s="22">
        <v>1</v>
      </c>
      <c r="B189" s="23">
        <v>6.0160236358642596</v>
      </c>
      <c r="C189" s="23">
        <v>13</v>
      </c>
      <c r="D189" s="23">
        <v>11</v>
      </c>
      <c r="E189" s="23">
        <v>121</v>
      </c>
      <c r="F189" s="23">
        <v>49</v>
      </c>
      <c r="G189" s="23">
        <v>0</v>
      </c>
      <c r="H189" s="23">
        <v>1</v>
      </c>
    </row>
    <row r="190" spans="1:8" x14ac:dyDescent="0.25">
      <c r="A190" s="22">
        <v>1</v>
      </c>
      <c r="B190" s="23">
        <v>17.100009918212901</v>
      </c>
      <c r="C190" s="23">
        <v>12</v>
      </c>
      <c r="D190" s="23">
        <v>7</v>
      </c>
      <c r="E190" s="23">
        <v>49</v>
      </c>
      <c r="F190" s="23">
        <v>33</v>
      </c>
      <c r="G190" s="23">
        <v>0</v>
      </c>
      <c r="H190" s="23">
        <v>3</v>
      </c>
    </row>
    <row r="191" spans="1:8" x14ac:dyDescent="0.25">
      <c r="A191" s="22">
        <v>1</v>
      </c>
      <c r="B191" s="23">
        <v>8.23700046539307</v>
      </c>
      <c r="C191" s="23">
        <v>12</v>
      </c>
      <c r="D191" s="23">
        <v>9</v>
      </c>
      <c r="E191" s="23">
        <v>81</v>
      </c>
      <c r="F191" s="23">
        <v>30</v>
      </c>
      <c r="G191" s="23">
        <v>0</v>
      </c>
      <c r="H191" s="23">
        <v>0</v>
      </c>
    </row>
    <row r="192" spans="1:8" x14ac:dyDescent="0.25">
      <c r="A192" s="22">
        <v>1</v>
      </c>
      <c r="B192" s="23">
        <v>13.300082206726101</v>
      </c>
      <c r="C192" s="23">
        <v>12</v>
      </c>
      <c r="D192" s="23">
        <v>19</v>
      </c>
      <c r="E192" s="23">
        <v>361</v>
      </c>
      <c r="F192" s="23">
        <v>54</v>
      </c>
      <c r="G192" s="23">
        <v>0</v>
      </c>
      <c r="H192" s="23">
        <v>0</v>
      </c>
    </row>
    <row r="193" spans="1:8" x14ac:dyDescent="0.25">
      <c r="A193" s="22">
        <v>1</v>
      </c>
      <c r="B193" s="23">
        <v>16.000020980835</v>
      </c>
      <c r="C193" s="23">
        <v>11</v>
      </c>
      <c r="D193" s="23">
        <v>11</v>
      </c>
      <c r="E193" s="23">
        <v>121</v>
      </c>
      <c r="F193" s="23">
        <v>39</v>
      </c>
      <c r="G193" s="23">
        <v>0</v>
      </c>
      <c r="H193" s="23">
        <v>4</v>
      </c>
    </row>
    <row r="194" spans="1:8" x14ac:dyDescent="0.25">
      <c r="A194" s="22">
        <v>1</v>
      </c>
      <c r="B194" s="23">
        <v>12.539990425109901</v>
      </c>
      <c r="C194" s="23">
        <v>12</v>
      </c>
      <c r="D194" s="23">
        <v>8</v>
      </c>
      <c r="E194" s="23">
        <v>64</v>
      </c>
      <c r="F194" s="23">
        <v>43</v>
      </c>
      <c r="G194" s="23">
        <v>0</v>
      </c>
      <c r="H194" s="23">
        <v>3</v>
      </c>
    </row>
    <row r="195" spans="1:8" x14ac:dyDescent="0.25">
      <c r="A195" s="22">
        <v>1</v>
      </c>
      <c r="B195" s="23">
        <v>18.000038146972699</v>
      </c>
      <c r="C195" s="23">
        <v>9</v>
      </c>
      <c r="D195" s="23">
        <v>13</v>
      </c>
      <c r="E195" s="23">
        <v>169</v>
      </c>
      <c r="F195" s="23">
        <v>31</v>
      </c>
      <c r="G195" s="23">
        <v>0</v>
      </c>
      <c r="H195" s="23">
        <v>3</v>
      </c>
    </row>
    <row r="196" spans="1:8" x14ac:dyDescent="0.25">
      <c r="A196" s="22">
        <v>1</v>
      </c>
      <c r="B196" s="23">
        <v>31.200000762939499</v>
      </c>
      <c r="C196" s="23">
        <v>13</v>
      </c>
      <c r="D196" s="23">
        <v>4</v>
      </c>
      <c r="E196" s="23">
        <v>16</v>
      </c>
      <c r="F196" s="23">
        <v>33</v>
      </c>
      <c r="G196" s="23">
        <v>0</v>
      </c>
      <c r="H196" s="23">
        <v>3</v>
      </c>
    </row>
    <row r="197" spans="1:8" x14ac:dyDescent="0.25">
      <c r="A197" s="22">
        <v>1</v>
      </c>
      <c r="B197" s="23">
        <v>20.7499103546143</v>
      </c>
      <c r="C197" s="23">
        <v>12</v>
      </c>
      <c r="D197" s="23">
        <v>7</v>
      </c>
      <c r="E197" s="23">
        <v>49</v>
      </c>
      <c r="F197" s="23">
        <v>40</v>
      </c>
      <c r="G197" s="23">
        <v>0</v>
      </c>
      <c r="H197" s="23">
        <v>3</v>
      </c>
    </row>
    <row r="198" spans="1:8" x14ac:dyDescent="0.25">
      <c r="A198" s="22">
        <v>1</v>
      </c>
      <c r="B198" s="23">
        <v>11.0999202728272</v>
      </c>
      <c r="C198" s="23">
        <v>12</v>
      </c>
      <c r="D198" s="23">
        <v>19</v>
      </c>
      <c r="E198" s="23">
        <v>361</v>
      </c>
      <c r="F198" s="23">
        <v>36</v>
      </c>
      <c r="G198" s="23">
        <v>0</v>
      </c>
      <c r="H198" s="23">
        <v>1</v>
      </c>
    </row>
    <row r="199" spans="1:8" x14ac:dyDescent="0.25">
      <c r="A199" s="22">
        <v>1</v>
      </c>
      <c r="B199" s="23">
        <v>20.680000305175799</v>
      </c>
      <c r="C199" s="23">
        <v>12</v>
      </c>
      <c r="D199" s="23">
        <v>14</v>
      </c>
      <c r="E199" s="23">
        <v>196</v>
      </c>
      <c r="F199" s="23">
        <v>51</v>
      </c>
      <c r="G199" s="23">
        <v>0</v>
      </c>
      <c r="H199" s="23">
        <v>0</v>
      </c>
    </row>
    <row r="200" spans="1:8" x14ac:dyDescent="0.25">
      <c r="A200" s="22">
        <v>1</v>
      </c>
      <c r="B200" s="23">
        <v>18.0000095367432</v>
      </c>
      <c r="C200" s="23">
        <v>13</v>
      </c>
      <c r="D200" s="23">
        <v>14</v>
      </c>
      <c r="E200" s="23">
        <v>196</v>
      </c>
      <c r="F200" s="23">
        <v>44</v>
      </c>
      <c r="G200" s="23">
        <v>0</v>
      </c>
      <c r="H200" s="23">
        <v>1</v>
      </c>
    </row>
    <row r="201" spans="1:8" x14ac:dyDescent="0.25">
      <c r="A201" s="22">
        <v>1</v>
      </c>
      <c r="B201" s="23">
        <v>32.430065155029297</v>
      </c>
      <c r="C201" s="23">
        <v>16</v>
      </c>
      <c r="D201" s="23">
        <v>3</v>
      </c>
      <c r="E201" s="23">
        <v>9</v>
      </c>
      <c r="F201" s="23">
        <v>42</v>
      </c>
      <c r="G201" s="23">
        <v>0</v>
      </c>
      <c r="H201" s="23">
        <v>3</v>
      </c>
    </row>
    <row r="202" spans="1:8" x14ac:dyDescent="0.25">
      <c r="A202" s="22">
        <v>1</v>
      </c>
      <c r="B202" s="23">
        <v>32.900032043457003</v>
      </c>
      <c r="C202" s="23">
        <v>12</v>
      </c>
      <c r="D202" s="23">
        <v>9</v>
      </c>
      <c r="E202" s="23">
        <v>81</v>
      </c>
      <c r="F202" s="23">
        <v>40</v>
      </c>
      <c r="G202" s="23">
        <v>0</v>
      </c>
      <c r="H202" s="23">
        <v>1</v>
      </c>
    </row>
    <row r="203" spans="1:8" x14ac:dyDescent="0.25">
      <c r="A203" s="22">
        <v>1</v>
      </c>
      <c r="B203" s="23">
        <v>24.1000061035156</v>
      </c>
      <c r="C203" s="23">
        <v>16</v>
      </c>
      <c r="D203" s="23">
        <v>7</v>
      </c>
      <c r="E203" s="23">
        <v>49</v>
      </c>
      <c r="F203" s="23">
        <v>34</v>
      </c>
      <c r="G203" s="23">
        <v>1</v>
      </c>
      <c r="H203" s="23">
        <v>1</v>
      </c>
    </row>
    <row r="204" spans="1:8" x14ac:dyDescent="0.25">
      <c r="A204" s="22">
        <v>1</v>
      </c>
      <c r="B204" s="23">
        <v>17.800392150878899</v>
      </c>
      <c r="C204" s="23">
        <v>17</v>
      </c>
      <c r="D204" s="23">
        <v>7</v>
      </c>
      <c r="E204" s="23">
        <v>49</v>
      </c>
      <c r="F204" s="23">
        <v>30</v>
      </c>
      <c r="G204" s="23">
        <v>0</v>
      </c>
      <c r="H204" s="23">
        <v>0</v>
      </c>
    </row>
    <row r="205" spans="1:8" x14ac:dyDescent="0.25">
      <c r="A205" s="22">
        <v>1</v>
      </c>
      <c r="B205" s="23">
        <v>20.500017166137699</v>
      </c>
      <c r="C205" s="23">
        <v>12</v>
      </c>
      <c r="D205" s="23">
        <v>14</v>
      </c>
      <c r="E205" s="23">
        <v>196</v>
      </c>
      <c r="F205" s="23">
        <v>54</v>
      </c>
      <c r="G205" s="23">
        <v>0</v>
      </c>
      <c r="H205" s="23">
        <v>0</v>
      </c>
    </row>
    <row r="206" spans="1:8" x14ac:dyDescent="0.25">
      <c r="A206" s="22">
        <v>1</v>
      </c>
      <c r="B206" s="23">
        <v>10.4998979568481</v>
      </c>
      <c r="C206" s="23">
        <v>12</v>
      </c>
      <c r="D206" s="23">
        <v>29</v>
      </c>
      <c r="E206" s="23">
        <v>841</v>
      </c>
      <c r="F206" s="23">
        <v>51</v>
      </c>
      <c r="G206" s="23">
        <v>0</v>
      </c>
      <c r="H206" s="23">
        <v>0</v>
      </c>
    </row>
    <row r="207" spans="1:8" x14ac:dyDescent="0.25">
      <c r="A207" s="22">
        <v>1</v>
      </c>
      <c r="B207" s="23">
        <v>10.437034606933601</v>
      </c>
      <c r="C207" s="23">
        <v>9</v>
      </c>
      <c r="D207" s="23">
        <v>19</v>
      </c>
      <c r="E207" s="23">
        <v>361</v>
      </c>
      <c r="F207" s="23">
        <v>44</v>
      </c>
      <c r="G207" s="23">
        <v>0</v>
      </c>
      <c r="H207" s="23">
        <v>2</v>
      </c>
    </row>
    <row r="208" spans="1:8" x14ac:dyDescent="0.25">
      <c r="A208" s="22">
        <v>1</v>
      </c>
      <c r="B208" s="23">
        <v>18.194990158081101</v>
      </c>
      <c r="C208" s="23">
        <v>12</v>
      </c>
      <c r="D208" s="23">
        <v>14</v>
      </c>
      <c r="E208" s="23">
        <v>196</v>
      </c>
      <c r="F208" s="23">
        <v>43</v>
      </c>
      <c r="G208" s="23">
        <v>0</v>
      </c>
      <c r="H208" s="23">
        <v>1</v>
      </c>
    </row>
    <row r="209" spans="1:8" x14ac:dyDescent="0.25">
      <c r="A209" s="22">
        <v>1</v>
      </c>
      <c r="B209" s="23">
        <v>12.8450765609741</v>
      </c>
      <c r="C209" s="23">
        <v>12</v>
      </c>
      <c r="D209" s="23">
        <v>16</v>
      </c>
      <c r="E209" s="23">
        <v>256</v>
      </c>
      <c r="F209" s="23">
        <v>34</v>
      </c>
      <c r="G209" s="23">
        <v>0</v>
      </c>
      <c r="H209" s="23">
        <v>1</v>
      </c>
    </row>
    <row r="210" spans="1:8" x14ac:dyDescent="0.25">
      <c r="A210" s="22">
        <v>1</v>
      </c>
      <c r="B210" s="23">
        <v>13.800000190734901</v>
      </c>
      <c r="C210" s="23">
        <v>13</v>
      </c>
      <c r="D210" s="23">
        <v>10</v>
      </c>
      <c r="E210" s="23">
        <v>100</v>
      </c>
      <c r="F210" s="23">
        <v>45</v>
      </c>
      <c r="G210" s="23">
        <v>0</v>
      </c>
      <c r="H210" s="23">
        <v>0</v>
      </c>
    </row>
    <row r="211" spans="1:8" x14ac:dyDescent="0.25">
      <c r="A211" s="22">
        <v>1</v>
      </c>
      <c r="B211" s="23">
        <v>22.199995040893601</v>
      </c>
      <c r="C211" s="23">
        <v>12</v>
      </c>
      <c r="D211" s="23">
        <v>12</v>
      </c>
      <c r="E211" s="23">
        <v>144</v>
      </c>
      <c r="F211" s="23">
        <v>39</v>
      </c>
      <c r="G211" s="23">
        <v>0</v>
      </c>
      <c r="H211" s="23">
        <v>0</v>
      </c>
    </row>
    <row r="212" spans="1:8" x14ac:dyDescent="0.25">
      <c r="A212" s="22">
        <v>1</v>
      </c>
      <c r="B212" s="23">
        <v>6.6999411582946804</v>
      </c>
      <c r="C212" s="23">
        <v>12</v>
      </c>
      <c r="D212" s="23">
        <v>24</v>
      </c>
      <c r="E212" s="23">
        <v>576</v>
      </c>
      <c r="F212" s="23">
        <v>50</v>
      </c>
      <c r="G212" s="23">
        <v>0</v>
      </c>
      <c r="H212" s="23">
        <v>0</v>
      </c>
    </row>
    <row r="213" spans="1:8" x14ac:dyDescent="0.25">
      <c r="A213" s="22">
        <v>1</v>
      </c>
      <c r="B213" s="23">
        <v>6.2500157356262198</v>
      </c>
      <c r="C213" s="23">
        <v>12</v>
      </c>
      <c r="D213" s="23">
        <v>6</v>
      </c>
      <c r="E213" s="23">
        <v>36</v>
      </c>
      <c r="F213" s="23">
        <v>52</v>
      </c>
      <c r="G213" s="23">
        <v>0</v>
      </c>
      <c r="H213" s="23">
        <v>0</v>
      </c>
    </row>
    <row r="214" spans="1:8" x14ac:dyDescent="0.25">
      <c r="A214" s="22">
        <v>1</v>
      </c>
      <c r="B214" s="23">
        <v>15.6000080108643</v>
      </c>
      <c r="C214" s="23">
        <v>12</v>
      </c>
      <c r="D214" s="23">
        <v>9</v>
      </c>
      <c r="E214" s="23">
        <v>81</v>
      </c>
      <c r="F214" s="23">
        <v>41</v>
      </c>
      <c r="G214" s="23">
        <v>0</v>
      </c>
      <c r="H214" s="23">
        <v>2</v>
      </c>
    </row>
    <row r="215" spans="1:8" x14ac:dyDescent="0.25">
      <c r="A215" s="22">
        <v>1</v>
      </c>
      <c r="B215" s="23">
        <v>3.30000996589661</v>
      </c>
      <c r="C215" s="23">
        <v>10</v>
      </c>
      <c r="D215" s="23">
        <v>14</v>
      </c>
      <c r="E215" s="23">
        <v>196</v>
      </c>
      <c r="F215" s="23">
        <v>59</v>
      </c>
      <c r="G215" s="23">
        <v>0</v>
      </c>
      <c r="H215" s="23">
        <v>0</v>
      </c>
    </row>
    <row r="216" spans="1:8" x14ac:dyDescent="0.25">
      <c r="A216" s="22">
        <v>1</v>
      </c>
      <c r="B216" s="23">
        <v>3.6709775924682599</v>
      </c>
      <c r="C216" s="23">
        <v>12</v>
      </c>
      <c r="D216" s="23">
        <v>26</v>
      </c>
      <c r="E216" s="23">
        <v>676</v>
      </c>
      <c r="F216" s="23">
        <v>52</v>
      </c>
      <c r="G216" s="23">
        <v>0</v>
      </c>
      <c r="H216" s="23">
        <v>0</v>
      </c>
    </row>
    <row r="217" spans="1:8" x14ac:dyDescent="0.25">
      <c r="A217" s="22">
        <v>1</v>
      </c>
      <c r="B217" s="23">
        <v>7.7899971008300799</v>
      </c>
      <c r="C217" s="23">
        <v>16</v>
      </c>
      <c r="D217" s="23">
        <v>7</v>
      </c>
      <c r="E217" s="23">
        <v>49</v>
      </c>
      <c r="F217" s="23">
        <v>46</v>
      </c>
      <c r="G217" s="23">
        <v>0</v>
      </c>
      <c r="H217" s="23">
        <v>0</v>
      </c>
    </row>
    <row r="218" spans="1:8" x14ac:dyDescent="0.25">
      <c r="A218" s="22">
        <v>1</v>
      </c>
      <c r="B218" s="23">
        <v>18.271989822387699</v>
      </c>
      <c r="C218" s="23">
        <v>12</v>
      </c>
      <c r="D218" s="23">
        <v>4</v>
      </c>
      <c r="E218" s="23">
        <v>16</v>
      </c>
      <c r="F218" s="23">
        <v>41</v>
      </c>
      <c r="G218" s="23">
        <v>1</v>
      </c>
      <c r="H218" s="23">
        <v>5</v>
      </c>
    </row>
    <row r="219" spans="1:8" x14ac:dyDescent="0.25">
      <c r="A219" s="22">
        <v>1</v>
      </c>
      <c r="B219" s="23">
        <v>10.9539794921875</v>
      </c>
      <c r="C219" s="23">
        <v>11</v>
      </c>
      <c r="D219" s="23">
        <v>15</v>
      </c>
      <c r="E219" s="23">
        <v>225</v>
      </c>
      <c r="F219" s="23">
        <v>33</v>
      </c>
      <c r="G219" s="23">
        <v>0</v>
      </c>
      <c r="H219" s="23">
        <v>2</v>
      </c>
    </row>
    <row r="220" spans="1:8" x14ac:dyDescent="0.25">
      <c r="A220" s="22">
        <v>1</v>
      </c>
      <c r="B220" s="23">
        <v>13.499992370605501</v>
      </c>
      <c r="C220" s="23">
        <v>12</v>
      </c>
      <c r="D220" s="23">
        <v>23</v>
      </c>
      <c r="E220" s="23">
        <v>529</v>
      </c>
      <c r="F220" s="23">
        <v>45</v>
      </c>
      <c r="G220" s="23">
        <v>0</v>
      </c>
      <c r="H220" s="23">
        <v>0</v>
      </c>
    </row>
    <row r="221" spans="1:8" x14ac:dyDescent="0.25">
      <c r="A221" s="22">
        <v>1</v>
      </c>
      <c r="B221" s="23">
        <v>11.2000122070313</v>
      </c>
      <c r="C221" s="23">
        <v>10</v>
      </c>
      <c r="D221" s="23">
        <v>1</v>
      </c>
      <c r="E221" s="23">
        <v>1</v>
      </c>
      <c r="F221" s="23">
        <v>36</v>
      </c>
      <c r="G221" s="23">
        <v>1</v>
      </c>
      <c r="H221" s="23">
        <v>2</v>
      </c>
    </row>
    <row r="222" spans="1:8" x14ac:dyDescent="0.25">
      <c r="A222" s="22">
        <v>1</v>
      </c>
      <c r="B222" s="23">
        <v>20.9999084472656</v>
      </c>
      <c r="C222" s="23">
        <v>12</v>
      </c>
      <c r="D222" s="23">
        <v>29</v>
      </c>
      <c r="E222" s="23">
        <v>841</v>
      </c>
      <c r="F222" s="23">
        <v>48</v>
      </c>
      <c r="G222" s="23">
        <v>0</v>
      </c>
      <c r="H222" s="23">
        <v>1</v>
      </c>
    </row>
    <row r="223" spans="1:8" x14ac:dyDescent="0.25">
      <c r="A223" s="22">
        <v>1</v>
      </c>
      <c r="B223" s="23">
        <v>25.699998855590799</v>
      </c>
      <c r="C223" s="23">
        <v>12</v>
      </c>
      <c r="D223" s="23">
        <v>9</v>
      </c>
      <c r="E223" s="23">
        <v>81</v>
      </c>
      <c r="F223" s="23">
        <v>47</v>
      </c>
      <c r="G223" s="23">
        <v>0</v>
      </c>
      <c r="H223" s="23">
        <v>1</v>
      </c>
    </row>
    <row r="224" spans="1:8" x14ac:dyDescent="0.25">
      <c r="A224" s="22">
        <v>1</v>
      </c>
      <c r="B224" s="23">
        <v>8.9329938888549805</v>
      </c>
      <c r="C224" s="23">
        <v>12</v>
      </c>
      <c r="D224" s="23">
        <v>6</v>
      </c>
      <c r="E224" s="23">
        <v>36</v>
      </c>
      <c r="F224" s="23">
        <v>45</v>
      </c>
      <c r="G224" s="23">
        <v>0</v>
      </c>
      <c r="H224" s="23">
        <v>0</v>
      </c>
    </row>
    <row r="225" spans="1:8" x14ac:dyDescent="0.25">
      <c r="A225" s="22">
        <v>1</v>
      </c>
      <c r="B225" s="23">
        <v>19.159976959228501</v>
      </c>
      <c r="C225" s="23">
        <v>12</v>
      </c>
      <c r="D225" s="23">
        <v>11</v>
      </c>
      <c r="E225" s="23">
        <v>121</v>
      </c>
      <c r="F225" s="23">
        <v>37</v>
      </c>
      <c r="G225" s="23">
        <v>0</v>
      </c>
      <c r="H225" s="23">
        <v>2</v>
      </c>
    </row>
    <row r="226" spans="1:8" x14ac:dyDescent="0.25">
      <c r="A226" s="22">
        <v>1</v>
      </c>
      <c r="B226" s="23">
        <v>26.5899868011475</v>
      </c>
      <c r="C226" s="23">
        <v>16</v>
      </c>
      <c r="D226" s="23">
        <v>17</v>
      </c>
      <c r="E226" s="23">
        <v>289</v>
      </c>
      <c r="F226" s="23">
        <v>46</v>
      </c>
      <c r="G226" s="23">
        <v>0</v>
      </c>
      <c r="H226" s="23">
        <v>4</v>
      </c>
    </row>
    <row r="227" spans="1:8" x14ac:dyDescent="0.25">
      <c r="A227" s="22">
        <v>1</v>
      </c>
      <c r="B227" s="23">
        <v>22.4000053405762</v>
      </c>
      <c r="C227" s="23">
        <v>17</v>
      </c>
      <c r="D227" s="23">
        <v>6</v>
      </c>
      <c r="E227" s="23">
        <v>36</v>
      </c>
      <c r="F227" s="23">
        <v>43</v>
      </c>
      <c r="G227" s="23">
        <v>0</v>
      </c>
      <c r="H227" s="23">
        <v>3</v>
      </c>
    </row>
    <row r="228" spans="1:8" x14ac:dyDescent="0.25">
      <c r="A228" s="22">
        <v>1</v>
      </c>
      <c r="B228" s="23">
        <v>20.632999420166001</v>
      </c>
      <c r="C228" s="23">
        <v>12</v>
      </c>
      <c r="D228" s="23">
        <v>7</v>
      </c>
      <c r="E228" s="23">
        <v>49</v>
      </c>
      <c r="F228" s="23">
        <v>42</v>
      </c>
      <c r="G228" s="23">
        <v>0</v>
      </c>
      <c r="H228" s="23">
        <v>2</v>
      </c>
    </row>
    <row r="229" spans="1:8" x14ac:dyDescent="0.25">
      <c r="A229" s="22">
        <v>1</v>
      </c>
      <c r="B229" s="23">
        <v>28.200006484985401</v>
      </c>
      <c r="C229" s="23">
        <v>17</v>
      </c>
      <c r="D229" s="23">
        <v>2</v>
      </c>
      <c r="E229" s="23">
        <v>4</v>
      </c>
      <c r="F229" s="23">
        <v>34</v>
      </c>
      <c r="G229" s="23">
        <v>1</v>
      </c>
      <c r="H229" s="23">
        <v>2</v>
      </c>
    </row>
    <row r="230" spans="1:8" x14ac:dyDescent="0.25">
      <c r="A230" s="22">
        <v>1</v>
      </c>
      <c r="B230" s="23">
        <v>28.7999992370606</v>
      </c>
      <c r="C230" s="23">
        <v>12</v>
      </c>
      <c r="D230" s="23">
        <v>24</v>
      </c>
      <c r="E230" s="23">
        <v>576</v>
      </c>
      <c r="F230" s="23">
        <v>52</v>
      </c>
      <c r="G230" s="23">
        <v>0</v>
      </c>
      <c r="H230" s="23">
        <v>0</v>
      </c>
    </row>
    <row r="231" spans="1:8" x14ac:dyDescent="0.25">
      <c r="A231" s="22">
        <v>1</v>
      </c>
      <c r="B231" s="23">
        <v>8.9999971389770508</v>
      </c>
      <c r="C231" s="23">
        <v>12</v>
      </c>
      <c r="D231" s="23">
        <v>4</v>
      </c>
      <c r="E231" s="23">
        <v>16</v>
      </c>
      <c r="F231" s="23">
        <v>37</v>
      </c>
      <c r="G231" s="23">
        <v>0</v>
      </c>
      <c r="H231" s="23">
        <v>3</v>
      </c>
    </row>
    <row r="232" spans="1:8" x14ac:dyDescent="0.25">
      <c r="A232" s="22">
        <v>1</v>
      </c>
      <c r="B232" s="23">
        <v>11.3999423980713</v>
      </c>
      <c r="C232" s="23">
        <v>12</v>
      </c>
      <c r="D232" s="23">
        <v>11</v>
      </c>
      <c r="E232" s="23">
        <v>121</v>
      </c>
      <c r="F232" s="23">
        <v>37</v>
      </c>
      <c r="G232" s="23">
        <v>0</v>
      </c>
      <c r="H232" s="23">
        <v>1</v>
      </c>
    </row>
    <row r="233" spans="1:8" x14ac:dyDescent="0.25">
      <c r="A233" s="22">
        <v>1</v>
      </c>
      <c r="B233" s="23">
        <v>10.400013923645</v>
      </c>
      <c r="C233" s="23">
        <v>8</v>
      </c>
      <c r="D233" s="23">
        <v>25</v>
      </c>
      <c r="E233" s="23">
        <v>625</v>
      </c>
      <c r="F233" s="23">
        <v>52</v>
      </c>
      <c r="G233" s="23">
        <v>0</v>
      </c>
      <c r="H233" s="23">
        <v>0</v>
      </c>
    </row>
    <row r="234" spans="1:8" x14ac:dyDescent="0.25">
      <c r="A234" s="22">
        <v>1</v>
      </c>
      <c r="B234" s="23">
        <v>19.080055236816399</v>
      </c>
      <c r="C234" s="23">
        <v>12</v>
      </c>
      <c r="D234" s="23">
        <v>11</v>
      </c>
      <c r="E234" s="23">
        <v>121</v>
      </c>
      <c r="F234" s="23">
        <v>30</v>
      </c>
      <c r="G234" s="23">
        <v>1</v>
      </c>
      <c r="H234" s="23">
        <v>0</v>
      </c>
    </row>
    <row r="235" spans="1:8" x14ac:dyDescent="0.25">
      <c r="A235" s="22">
        <v>1</v>
      </c>
      <c r="B235" s="23">
        <v>9.4660396575927699</v>
      </c>
      <c r="C235" s="23">
        <v>13</v>
      </c>
      <c r="D235" s="23">
        <v>2</v>
      </c>
      <c r="E235" s="23">
        <v>4</v>
      </c>
      <c r="F235" s="23">
        <v>31</v>
      </c>
      <c r="G235" s="23">
        <v>0</v>
      </c>
      <c r="H235" s="23">
        <v>1</v>
      </c>
    </row>
    <row r="236" spans="1:8" x14ac:dyDescent="0.25">
      <c r="A236" s="22">
        <v>1</v>
      </c>
      <c r="B236" s="23">
        <v>6.50006008148193</v>
      </c>
      <c r="C236" s="23">
        <v>12</v>
      </c>
      <c r="D236" s="23">
        <v>19</v>
      </c>
      <c r="E236" s="23">
        <v>361</v>
      </c>
      <c r="F236" s="23">
        <v>38</v>
      </c>
      <c r="G236" s="23">
        <v>0</v>
      </c>
      <c r="H236" s="23">
        <v>1</v>
      </c>
    </row>
    <row r="237" spans="1:8" x14ac:dyDescent="0.25">
      <c r="A237" s="22">
        <v>1</v>
      </c>
      <c r="B237" s="23">
        <v>29.1170139312744</v>
      </c>
      <c r="C237" s="23">
        <v>12</v>
      </c>
      <c r="D237" s="23">
        <v>7</v>
      </c>
      <c r="E237" s="23">
        <v>49</v>
      </c>
      <c r="F237" s="23">
        <v>43</v>
      </c>
      <c r="G237" s="23">
        <v>0</v>
      </c>
      <c r="H237" s="23">
        <v>3</v>
      </c>
    </row>
    <row r="238" spans="1:8" x14ac:dyDescent="0.25">
      <c r="A238" s="22">
        <v>1</v>
      </c>
      <c r="B238" s="23">
        <v>19.103019714355501</v>
      </c>
      <c r="C238" s="23">
        <v>8</v>
      </c>
      <c r="D238" s="23">
        <v>2</v>
      </c>
      <c r="E238" s="23">
        <v>4</v>
      </c>
      <c r="F238" s="23">
        <v>49</v>
      </c>
      <c r="G238" s="23">
        <v>0</v>
      </c>
      <c r="H238" s="23">
        <v>1</v>
      </c>
    </row>
    <row r="239" spans="1:8" x14ac:dyDescent="0.25">
      <c r="A239" s="22">
        <v>1</v>
      </c>
      <c r="B239" s="23">
        <v>16.349971771240199</v>
      </c>
      <c r="C239" s="23">
        <v>12</v>
      </c>
      <c r="D239" s="23">
        <v>20</v>
      </c>
      <c r="E239" s="23">
        <v>400</v>
      </c>
      <c r="F239" s="23">
        <v>55</v>
      </c>
      <c r="G239" s="23">
        <v>0</v>
      </c>
      <c r="H239" s="23">
        <v>0</v>
      </c>
    </row>
    <row r="240" spans="1:8" x14ac:dyDescent="0.25">
      <c r="A240" s="22">
        <v>1</v>
      </c>
      <c r="B240" s="23">
        <v>32.025016784667997</v>
      </c>
      <c r="C240" s="23">
        <v>17</v>
      </c>
      <c r="D240" s="23">
        <v>10</v>
      </c>
      <c r="E240" s="23">
        <v>100</v>
      </c>
      <c r="F240" s="23">
        <v>38</v>
      </c>
      <c r="G240" s="23">
        <v>0</v>
      </c>
      <c r="H240" s="23">
        <v>2</v>
      </c>
    </row>
    <row r="241" spans="1:8" x14ac:dyDescent="0.25">
      <c r="A241" s="22">
        <v>1</v>
      </c>
      <c r="B241" s="23">
        <v>16.7000617980957</v>
      </c>
      <c r="C241" s="23">
        <v>17</v>
      </c>
      <c r="D241" s="23">
        <v>19</v>
      </c>
      <c r="E241" s="23">
        <v>361</v>
      </c>
      <c r="F241" s="23">
        <v>52</v>
      </c>
      <c r="G241" s="23">
        <v>0</v>
      </c>
      <c r="H241" s="23">
        <v>0</v>
      </c>
    </row>
    <row r="242" spans="1:8" x14ac:dyDescent="0.25">
      <c r="A242" s="22">
        <v>1</v>
      </c>
      <c r="B242" s="23">
        <v>4.8110375404357901</v>
      </c>
      <c r="C242" s="23">
        <v>12</v>
      </c>
      <c r="D242" s="23">
        <v>17</v>
      </c>
      <c r="E242" s="23">
        <v>289</v>
      </c>
      <c r="F242" s="23">
        <v>48</v>
      </c>
      <c r="G242" s="23">
        <v>0</v>
      </c>
      <c r="H242" s="23">
        <v>0</v>
      </c>
    </row>
    <row r="243" spans="1:8" x14ac:dyDescent="0.25">
      <c r="A243" s="22">
        <v>1</v>
      </c>
      <c r="B243" s="23">
        <v>24.6260089874268</v>
      </c>
      <c r="C243" s="23">
        <v>13</v>
      </c>
      <c r="D243" s="23">
        <v>12</v>
      </c>
      <c r="E243" s="23">
        <v>144</v>
      </c>
      <c r="F243" s="23">
        <v>32</v>
      </c>
      <c r="G243" s="23">
        <v>0</v>
      </c>
      <c r="H243" s="23">
        <v>2</v>
      </c>
    </row>
    <row r="244" spans="1:8" x14ac:dyDescent="0.25">
      <c r="A244" s="22">
        <v>1</v>
      </c>
      <c r="B244" s="23">
        <v>17.4000129699707</v>
      </c>
      <c r="C244" s="23">
        <v>12</v>
      </c>
      <c r="D244" s="23">
        <v>11</v>
      </c>
      <c r="E244" s="23">
        <v>121</v>
      </c>
      <c r="F244" s="23">
        <v>32</v>
      </c>
      <c r="G244" s="23">
        <v>0</v>
      </c>
      <c r="H244" s="23">
        <v>1</v>
      </c>
    </row>
    <row r="245" spans="1:8" x14ac:dyDescent="0.25">
      <c r="A245" s="22">
        <v>1</v>
      </c>
      <c r="B245" s="23">
        <v>13.0250396728516</v>
      </c>
      <c r="C245" s="23">
        <v>12</v>
      </c>
      <c r="D245" s="23">
        <v>6</v>
      </c>
      <c r="E245" s="23">
        <v>36</v>
      </c>
      <c r="F245" s="23">
        <v>38</v>
      </c>
      <c r="G245" s="23">
        <v>0</v>
      </c>
      <c r="H245" s="23">
        <v>2</v>
      </c>
    </row>
    <row r="246" spans="1:8" x14ac:dyDescent="0.25">
      <c r="A246" s="22">
        <v>1</v>
      </c>
      <c r="B246" s="23">
        <v>19.006982803344702</v>
      </c>
      <c r="C246" s="23">
        <v>12</v>
      </c>
      <c r="D246" s="23">
        <v>10</v>
      </c>
      <c r="E246" s="23">
        <v>100</v>
      </c>
      <c r="F246" s="23">
        <v>46</v>
      </c>
      <c r="G246" s="23">
        <v>0</v>
      </c>
      <c r="H246" s="23">
        <v>3</v>
      </c>
    </row>
    <row r="247" spans="1:8" x14ac:dyDescent="0.25">
      <c r="A247" s="22">
        <v>1</v>
      </c>
      <c r="B247" s="23">
        <v>14.0299997329712</v>
      </c>
      <c r="C247" s="23">
        <v>12</v>
      </c>
      <c r="D247" s="23">
        <v>4</v>
      </c>
      <c r="E247" s="23">
        <v>16</v>
      </c>
      <c r="F247" s="23">
        <v>40</v>
      </c>
      <c r="G247" s="23">
        <v>0</v>
      </c>
      <c r="H247" s="23">
        <v>3</v>
      </c>
    </row>
    <row r="248" spans="1:8" x14ac:dyDescent="0.25">
      <c r="A248" s="22">
        <v>1</v>
      </c>
      <c r="B248" s="23">
        <v>14.899906158447299</v>
      </c>
      <c r="C248" s="23">
        <v>9</v>
      </c>
      <c r="D248" s="23">
        <v>2</v>
      </c>
      <c r="E248" s="23">
        <v>4</v>
      </c>
      <c r="F248" s="23">
        <v>31</v>
      </c>
      <c r="G248" s="23">
        <v>0</v>
      </c>
      <c r="H248" s="23">
        <v>4</v>
      </c>
    </row>
    <row r="249" spans="1:8" x14ac:dyDescent="0.25">
      <c r="A249" s="22">
        <v>1</v>
      </c>
      <c r="B249" s="23">
        <v>25.000055313110401</v>
      </c>
      <c r="C249" s="23">
        <v>10</v>
      </c>
      <c r="D249" s="23">
        <v>13</v>
      </c>
      <c r="E249" s="23">
        <v>169</v>
      </c>
      <c r="F249" s="23">
        <v>43</v>
      </c>
      <c r="G249" s="23">
        <v>0</v>
      </c>
      <c r="H249" s="23">
        <v>1</v>
      </c>
    </row>
    <row r="250" spans="1:8" x14ac:dyDescent="0.25">
      <c r="A250" s="22">
        <v>1</v>
      </c>
      <c r="B250" s="23">
        <v>10.7000675201416</v>
      </c>
      <c r="C250" s="23">
        <v>12</v>
      </c>
      <c r="D250" s="23">
        <v>21</v>
      </c>
      <c r="E250" s="23">
        <v>441</v>
      </c>
      <c r="F250" s="23">
        <v>51</v>
      </c>
      <c r="G250" s="23">
        <v>0</v>
      </c>
      <c r="H250" s="23">
        <v>0</v>
      </c>
    </row>
    <row r="251" spans="1:8" x14ac:dyDescent="0.25">
      <c r="A251" s="22">
        <v>1</v>
      </c>
      <c r="B251" s="23">
        <v>24.250003814697301</v>
      </c>
      <c r="C251" s="23">
        <v>16</v>
      </c>
      <c r="D251" s="23">
        <v>9</v>
      </c>
      <c r="E251" s="23">
        <v>81</v>
      </c>
      <c r="F251" s="23">
        <v>30</v>
      </c>
      <c r="G251" s="23">
        <v>1</v>
      </c>
      <c r="H251" s="23">
        <v>0</v>
      </c>
    </row>
    <row r="252" spans="1:8" x14ac:dyDescent="0.25">
      <c r="A252" s="22">
        <v>1</v>
      </c>
      <c r="B252" s="23">
        <v>39.139965057373097</v>
      </c>
      <c r="C252" s="23">
        <v>13</v>
      </c>
      <c r="D252" s="23">
        <v>4</v>
      </c>
      <c r="E252" s="23">
        <v>16</v>
      </c>
      <c r="F252" s="23">
        <v>52</v>
      </c>
      <c r="G252" s="23">
        <v>0</v>
      </c>
      <c r="H252" s="23">
        <v>0</v>
      </c>
    </row>
    <row r="253" spans="1:8" x14ac:dyDescent="0.25">
      <c r="A253" s="22">
        <v>1</v>
      </c>
      <c r="B253" s="23">
        <v>7.19997310638428</v>
      </c>
      <c r="C253" s="23">
        <v>8</v>
      </c>
      <c r="D253" s="23">
        <v>2</v>
      </c>
      <c r="E253" s="23">
        <v>4</v>
      </c>
      <c r="F253" s="23">
        <v>30</v>
      </c>
      <c r="G253" s="23">
        <v>1</v>
      </c>
      <c r="H253" s="23">
        <v>5</v>
      </c>
    </row>
    <row r="254" spans="1:8" x14ac:dyDescent="0.25">
      <c r="A254" s="22">
        <v>1</v>
      </c>
      <c r="B254" s="23">
        <v>31.810998916626001</v>
      </c>
      <c r="C254" s="23">
        <v>16</v>
      </c>
      <c r="D254" s="23">
        <v>19</v>
      </c>
      <c r="E254" s="23">
        <v>361</v>
      </c>
      <c r="F254" s="23">
        <v>51</v>
      </c>
      <c r="G254" s="23">
        <v>0</v>
      </c>
      <c r="H254" s="23">
        <v>0</v>
      </c>
    </row>
    <row r="255" spans="1:8" x14ac:dyDescent="0.25">
      <c r="A255" s="22">
        <v>1</v>
      </c>
      <c r="B255" s="23">
        <v>10.000047683715801</v>
      </c>
      <c r="C255" s="23">
        <v>13</v>
      </c>
      <c r="D255" s="23">
        <v>4</v>
      </c>
      <c r="E255" s="23">
        <v>16</v>
      </c>
      <c r="F255" s="23">
        <v>31</v>
      </c>
      <c r="G255" s="23">
        <v>0</v>
      </c>
      <c r="H255" s="23">
        <v>2</v>
      </c>
    </row>
    <row r="256" spans="1:8" x14ac:dyDescent="0.25">
      <c r="A256" s="22">
        <v>1</v>
      </c>
      <c r="B256" s="23">
        <v>20.659999847412099</v>
      </c>
      <c r="C256" s="23">
        <v>12</v>
      </c>
      <c r="D256" s="23">
        <v>9</v>
      </c>
      <c r="E256" s="23">
        <v>81</v>
      </c>
      <c r="F256" s="23">
        <v>34</v>
      </c>
      <c r="G256" s="23">
        <v>0</v>
      </c>
      <c r="H256" s="23">
        <v>4</v>
      </c>
    </row>
    <row r="257" spans="1:8" x14ac:dyDescent="0.25">
      <c r="A257" s="22">
        <v>1</v>
      </c>
      <c r="B257" s="23">
        <v>13.499976158142101</v>
      </c>
      <c r="C257" s="23">
        <v>11</v>
      </c>
      <c r="D257" s="23">
        <v>14</v>
      </c>
      <c r="E257" s="23">
        <v>196</v>
      </c>
      <c r="F257" s="23">
        <v>49</v>
      </c>
      <c r="G257" s="23">
        <v>0</v>
      </c>
      <c r="H257" s="23">
        <v>0</v>
      </c>
    </row>
    <row r="258" spans="1:8" x14ac:dyDescent="0.25">
      <c r="A258" s="22">
        <v>1</v>
      </c>
      <c r="B258" s="23">
        <v>25.3799953460693</v>
      </c>
      <c r="C258" s="23">
        <v>13</v>
      </c>
      <c r="D258" s="23">
        <v>6</v>
      </c>
      <c r="E258" s="23">
        <v>36</v>
      </c>
      <c r="F258" s="23">
        <v>35</v>
      </c>
      <c r="G258" s="23">
        <v>1</v>
      </c>
      <c r="H258" s="23">
        <v>3</v>
      </c>
    </row>
    <row r="259" spans="1:8" x14ac:dyDescent="0.25">
      <c r="A259" s="22">
        <v>1</v>
      </c>
      <c r="B259" s="23">
        <v>18.274976730346701</v>
      </c>
      <c r="C259" s="23">
        <v>12</v>
      </c>
      <c r="D259" s="23">
        <v>24</v>
      </c>
      <c r="E259" s="23">
        <v>576</v>
      </c>
      <c r="F259" s="23">
        <v>53</v>
      </c>
      <c r="G259" s="23">
        <v>1</v>
      </c>
      <c r="H259" s="23">
        <v>0</v>
      </c>
    </row>
    <row r="260" spans="1:8" x14ac:dyDescent="0.25">
      <c r="A260" s="22">
        <v>1</v>
      </c>
      <c r="B260" s="23">
        <v>39.213001251220703</v>
      </c>
      <c r="C260" s="23">
        <v>12</v>
      </c>
      <c r="D260" s="23">
        <v>1</v>
      </c>
      <c r="E260" s="23">
        <v>1</v>
      </c>
      <c r="F260" s="23">
        <v>32</v>
      </c>
      <c r="G260" s="23">
        <v>0</v>
      </c>
      <c r="H260" s="23">
        <v>3</v>
      </c>
    </row>
    <row r="261" spans="1:8" x14ac:dyDescent="0.25">
      <c r="A261" s="22">
        <v>1</v>
      </c>
      <c r="B261" s="23">
        <v>10.499936103820801</v>
      </c>
      <c r="C261" s="23">
        <v>10</v>
      </c>
      <c r="D261" s="23">
        <v>13</v>
      </c>
      <c r="E261" s="23">
        <v>169</v>
      </c>
      <c r="F261" s="23">
        <v>38</v>
      </c>
      <c r="G261" s="23">
        <v>0</v>
      </c>
      <c r="H261" s="23">
        <v>3</v>
      </c>
    </row>
    <row r="262" spans="1:8" x14ac:dyDescent="0.25">
      <c r="A262" s="22">
        <v>1</v>
      </c>
      <c r="B262" s="23">
        <v>34.856998443603501</v>
      </c>
      <c r="C262" s="23">
        <v>12</v>
      </c>
      <c r="D262" s="23">
        <v>3</v>
      </c>
      <c r="E262" s="23">
        <v>9</v>
      </c>
      <c r="F262" s="23">
        <v>54</v>
      </c>
      <c r="G262" s="23">
        <v>0</v>
      </c>
      <c r="H262" s="23">
        <v>0</v>
      </c>
    </row>
    <row r="263" spans="1:8" x14ac:dyDescent="0.25">
      <c r="A263" s="22">
        <v>1</v>
      </c>
      <c r="B263" s="23">
        <v>28.501998901367202</v>
      </c>
      <c r="C263" s="23">
        <v>17</v>
      </c>
      <c r="D263" s="23">
        <v>10</v>
      </c>
      <c r="E263" s="23">
        <v>100</v>
      </c>
      <c r="F263" s="23">
        <v>47</v>
      </c>
      <c r="G263" s="23">
        <v>0</v>
      </c>
      <c r="H263" s="23">
        <v>1</v>
      </c>
    </row>
    <row r="264" spans="1:8" x14ac:dyDescent="0.25">
      <c r="A264" s="22">
        <v>1</v>
      </c>
      <c r="B264" s="23">
        <v>12.9999599456787</v>
      </c>
      <c r="C264" s="23">
        <v>15</v>
      </c>
      <c r="D264" s="23">
        <v>16</v>
      </c>
      <c r="E264" s="23">
        <v>256</v>
      </c>
      <c r="F264" s="23">
        <v>45</v>
      </c>
      <c r="G264" s="23">
        <v>0</v>
      </c>
      <c r="H264" s="23">
        <v>1</v>
      </c>
    </row>
    <row r="265" spans="1:8" x14ac:dyDescent="0.25">
      <c r="A265" s="22">
        <v>1</v>
      </c>
      <c r="B265" s="23">
        <v>41.399909973144503</v>
      </c>
      <c r="C265" s="23">
        <v>16</v>
      </c>
      <c r="D265" s="23">
        <v>9</v>
      </c>
      <c r="E265" s="23">
        <v>81</v>
      </c>
      <c r="F265" s="23">
        <v>47</v>
      </c>
      <c r="G265" s="23">
        <v>0</v>
      </c>
      <c r="H265" s="23">
        <v>1</v>
      </c>
    </row>
    <row r="266" spans="1:8" x14ac:dyDescent="0.25">
      <c r="A266" s="22">
        <v>1</v>
      </c>
      <c r="B266" s="23">
        <v>14.7799997329712</v>
      </c>
      <c r="C266" s="23">
        <v>10</v>
      </c>
      <c r="D266" s="23">
        <v>19</v>
      </c>
      <c r="E266" s="23">
        <v>361</v>
      </c>
      <c r="F266" s="23">
        <v>59</v>
      </c>
      <c r="G266" s="23">
        <v>0</v>
      </c>
      <c r="H266" s="23">
        <v>0</v>
      </c>
    </row>
    <row r="267" spans="1:8" x14ac:dyDescent="0.25">
      <c r="A267" s="22">
        <v>1</v>
      </c>
      <c r="B267" s="23">
        <v>15.0499982833862</v>
      </c>
      <c r="C267" s="23">
        <v>11</v>
      </c>
      <c r="D267" s="23">
        <v>4</v>
      </c>
      <c r="E267" s="23">
        <v>16</v>
      </c>
      <c r="F267" s="23">
        <v>32</v>
      </c>
      <c r="G267" s="23">
        <v>0</v>
      </c>
      <c r="H267" s="23">
        <v>1</v>
      </c>
    </row>
    <row r="268" spans="1:8" x14ac:dyDescent="0.25">
      <c r="A268" s="22">
        <v>1</v>
      </c>
      <c r="B268" s="23">
        <v>29.699977874755898</v>
      </c>
      <c r="C268" s="23">
        <v>12</v>
      </c>
      <c r="D268" s="23">
        <v>10</v>
      </c>
      <c r="E268" s="23">
        <v>100</v>
      </c>
      <c r="F268" s="23">
        <v>45</v>
      </c>
      <c r="G268" s="23">
        <v>0</v>
      </c>
      <c r="H268" s="23">
        <v>1</v>
      </c>
    </row>
    <row r="269" spans="1:8" x14ac:dyDescent="0.25">
      <c r="A269" s="22">
        <v>1</v>
      </c>
      <c r="B269" s="23">
        <v>16.1650199890137</v>
      </c>
      <c r="C269" s="23">
        <v>12</v>
      </c>
      <c r="D269" s="23">
        <v>5</v>
      </c>
      <c r="E269" s="23">
        <v>25</v>
      </c>
      <c r="F269" s="23">
        <v>40</v>
      </c>
      <c r="G269" s="23">
        <v>0</v>
      </c>
      <c r="H269" s="23">
        <v>4</v>
      </c>
    </row>
    <row r="270" spans="1:8" x14ac:dyDescent="0.25">
      <c r="A270" s="22">
        <v>1</v>
      </c>
      <c r="B270" s="23">
        <v>25.205158233642599</v>
      </c>
      <c r="C270" s="23">
        <v>14</v>
      </c>
      <c r="D270" s="23">
        <v>7</v>
      </c>
      <c r="E270" s="23">
        <v>49</v>
      </c>
      <c r="F270" s="23">
        <v>47</v>
      </c>
      <c r="G270" s="23">
        <v>0</v>
      </c>
      <c r="H270" s="23">
        <v>2</v>
      </c>
    </row>
    <row r="271" spans="1:8" x14ac:dyDescent="0.25">
      <c r="A271" s="22">
        <v>1</v>
      </c>
      <c r="B271" s="23">
        <v>14.199998855590801</v>
      </c>
      <c r="C271" s="23">
        <v>16</v>
      </c>
      <c r="D271" s="23">
        <v>3</v>
      </c>
      <c r="E271" s="23">
        <v>9</v>
      </c>
      <c r="F271" s="23">
        <v>36</v>
      </c>
      <c r="G271" s="23">
        <v>1</v>
      </c>
      <c r="H271" s="23">
        <v>2</v>
      </c>
    </row>
    <row r="272" spans="1:8" x14ac:dyDescent="0.25">
      <c r="A272" s="22">
        <v>1</v>
      </c>
      <c r="B272" s="23">
        <v>18.1589679718018</v>
      </c>
      <c r="C272" s="23">
        <v>14</v>
      </c>
      <c r="D272" s="23">
        <v>38</v>
      </c>
      <c r="E272" s="23">
        <v>1444</v>
      </c>
      <c r="F272" s="23">
        <v>56</v>
      </c>
      <c r="G272" s="23">
        <v>0</v>
      </c>
      <c r="H272" s="23">
        <v>0</v>
      </c>
    </row>
    <row r="273" spans="1:8" x14ac:dyDescent="0.25">
      <c r="A273" s="22">
        <v>1</v>
      </c>
      <c r="B273" s="23">
        <v>28.981063842773398</v>
      </c>
      <c r="C273" s="23">
        <v>8</v>
      </c>
      <c r="D273" s="23">
        <v>16</v>
      </c>
      <c r="E273" s="23">
        <v>256</v>
      </c>
      <c r="F273" s="23">
        <v>41</v>
      </c>
      <c r="G273" s="23">
        <v>0</v>
      </c>
      <c r="H273" s="23">
        <v>1</v>
      </c>
    </row>
    <row r="274" spans="1:8" x14ac:dyDescent="0.25">
      <c r="A274" s="22">
        <v>1</v>
      </c>
      <c r="B274" s="23">
        <v>13.3920030593872</v>
      </c>
      <c r="C274" s="23">
        <v>7</v>
      </c>
      <c r="D274" s="23">
        <v>13</v>
      </c>
      <c r="E274" s="23">
        <v>169</v>
      </c>
      <c r="F274" s="23">
        <v>48</v>
      </c>
      <c r="G274" s="23">
        <v>0</v>
      </c>
      <c r="H274" s="23">
        <v>3</v>
      </c>
    </row>
    <row r="275" spans="1:8" x14ac:dyDescent="0.25">
      <c r="A275" s="22">
        <v>1</v>
      </c>
      <c r="B275" s="23">
        <v>9.1750202178955096</v>
      </c>
      <c r="C275" s="23">
        <v>12</v>
      </c>
      <c r="D275" s="23">
        <v>1</v>
      </c>
      <c r="E275" s="23">
        <v>1</v>
      </c>
      <c r="F275" s="23">
        <v>36</v>
      </c>
      <c r="G275" s="23">
        <v>1</v>
      </c>
      <c r="H275" s="23">
        <v>2</v>
      </c>
    </row>
    <row r="276" spans="1:8" x14ac:dyDescent="0.25">
      <c r="A276" s="22">
        <v>1</v>
      </c>
      <c r="B276" s="23">
        <v>27.039848327636701</v>
      </c>
      <c r="C276" s="23">
        <v>12</v>
      </c>
      <c r="D276" s="23">
        <v>7</v>
      </c>
      <c r="E276" s="23">
        <v>49</v>
      </c>
      <c r="F276" s="23">
        <v>41</v>
      </c>
      <c r="G276" s="23">
        <v>0</v>
      </c>
      <c r="H276" s="23">
        <v>0</v>
      </c>
    </row>
    <row r="277" spans="1:8" x14ac:dyDescent="0.25">
      <c r="A277" s="22">
        <v>1</v>
      </c>
      <c r="B277" s="23">
        <v>13.149951934814499</v>
      </c>
      <c r="C277" s="23">
        <v>14</v>
      </c>
      <c r="D277" s="23">
        <v>15</v>
      </c>
      <c r="E277" s="23">
        <v>225</v>
      </c>
      <c r="F277" s="23">
        <v>41</v>
      </c>
      <c r="G277" s="23">
        <v>0</v>
      </c>
      <c r="H277" s="23">
        <v>0</v>
      </c>
    </row>
    <row r="278" spans="1:8" x14ac:dyDescent="0.25">
      <c r="A278" s="22">
        <v>1</v>
      </c>
      <c r="B278" s="23">
        <v>16.400070190429702</v>
      </c>
      <c r="C278" s="23">
        <v>12</v>
      </c>
      <c r="D278" s="23">
        <v>10</v>
      </c>
      <c r="E278" s="23">
        <v>100</v>
      </c>
      <c r="F278" s="23">
        <v>36</v>
      </c>
      <c r="G278" s="23">
        <v>0</v>
      </c>
      <c r="H278" s="23">
        <v>3</v>
      </c>
    </row>
    <row r="279" spans="1:8" x14ac:dyDescent="0.25">
      <c r="A279" s="22">
        <v>1</v>
      </c>
      <c r="B279" s="23">
        <v>21.299991607666001</v>
      </c>
      <c r="C279" s="23">
        <v>12</v>
      </c>
      <c r="D279" s="23">
        <v>2</v>
      </c>
      <c r="E279" s="23">
        <v>4</v>
      </c>
      <c r="F279" s="23">
        <v>37</v>
      </c>
      <c r="G279" s="23">
        <v>0</v>
      </c>
      <c r="H279" s="23">
        <v>3</v>
      </c>
    </row>
    <row r="280" spans="1:8" x14ac:dyDescent="0.25">
      <c r="A280" s="22">
        <v>1</v>
      </c>
      <c r="B280" s="23">
        <v>17.201015472412099</v>
      </c>
      <c r="C280" s="23">
        <v>12</v>
      </c>
      <c r="D280" s="23">
        <v>19</v>
      </c>
      <c r="E280" s="23">
        <v>361</v>
      </c>
      <c r="F280" s="23">
        <v>38</v>
      </c>
      <c r="G280" s="23">
        <v>0</v>
      </c>
      <c r="H280" s="23">
        <v>0</v>
      </c>
    </row>
    <row r="281" spans="1:8" x14ac:dyDescent="0.25">
      <c r="A281" s="22">
        <v>1</v>
      </c>
      <c r="B281" s="23">
        <v>8.5600261688232404</v>
      </c>
      <c r="C281" s="23">
        <v>14</v>
      </c>
      <c r="D281" s="23">
        <v>25</v>
      </c>
      <c r="E281" s="23">
        <v>625</v>
      </c>
      <c r="F281" s="23">
        <v>43</v>
      </c>
      <c r="G281" s="23">
        <v>0</v>
      </c>
      <c r="H281" s="23">
        <v>2</v>
      </c>
    </row>
    <row r="282" spans="1:8" x14ac:dyDescent="0.25">
      <c r="A282" s="22">
        <v>1</v>
      </c>
      <c r="B282" s="23">
        <v>6.4908399581909197</v>
      </c>
      <c r="C282" s="23">
        <v>16</v>
      </c>
      <c r="D282" s="23">
        <v>25</v>
      </c>
      <c r="E282" s="23">
        <v>625</v>
      </c>
      <c r="F282" s="23">
        <v>54</v>
      </c>
      <c r="G282" s="23">
        <v>0</v>
      </c>
      <c r="H282" s="23">
        <v>0</v>
      </c>
    </row>
    <row r="283" spans="1:8" x14ac:dyDescent="0.25">
      <c r="A283" s="22">
        <v>1</v>
      </c>
      <c r="B283" s="23">
        <v>12.4999675750732</v>
      </c>
      <c r="C283" s="23">
        <v>12</v>
      </c>
      <c r="D283" s="23">
        <v>7</v>
      </c>
      <c r="E283" s="23">
        <v>49</v>
      </c>
      <c r="F283" s="23">
        <v>38</v>
      </c>
      <c r="G283" s="23">
        <v>0</v>
      </c>
      <c r="H283" s="23">
        <v>1</v>
      </c>
    </row>
    <row r="284" spans="1:8" x14ac:dyDescent="0.25">
      <c r="A284" s="22">
        <v>1</v>
      </c>
      <c r="B284" s="23">
        <v>27.000024795532202</v>
      </c>
      <c r="C284" s="23">
        <v>12</v>
      </c>
      <c r="D284" s="23">
        <v>15</v>
      </c>
      <c r="E284" s="23">
        <v>225</v>
      </c>
      <c r="F284" s="23">
        <v>30</v>
      </c>
      <c r="G284" s="23">
        <v>1</v>
      </c>
      <c r="H284" s="23">
        <v>0</v>
      </c>
    </row>
    <row r="285" spans="1:8" x14ac:dyDescent="0.25">
      <c r="A285" s="22">
        <v>1</v>
      </c>
      <c r="B285" s="23">
        <v>53.500049591064503</v>
      </c>
      <c r="C285" s="23">
        <v>12</v>
      </c>
      <c r="D285" s="23">
        <v>11</v>
      </c>
      <c r="E285" s="23">
        <v>121</v>
      </c>
      <c r="F285" s="23">
        <v>49</v>
      </c>
      <c r="G285" s="23">
        <v>0</v>
      </c>
      <c r="H285" s="23">
        <v>0</v>
      </c>
    </row>
    <row r="286" spans="1:8" x14ac:dyDescent="0.25">
      <c r="A286" s="22">
        <v>1</v>
      </c>
      <c r="B286" s="23">
        <v>52.499946594238303</v>
      </c>
      <c r="C286" s="23">
        <v>13</v>
      </c>
      <c r="D286" s="23">
        <v>25</v>
      </c>
      <c r="E286" s="23">
        <v>625</v>
      </c>
      <c r="F286" s="23">
        <v>45</v>
      </c>
      <c r="G286" s="23">
        <v>0</v>
      </c>
      <c r="H286" s="23">
        <v>1</v>
      </c>
    </row>
    <row r="287" spans="1:8" x14ac:dyDescent="0.25">
      <c r="A287" s="22">
        <v>1</v>
      </c>
      <c r="B287" s="23">
        <v>38.399978637695298</v>
      </c>
      <c r="C287" s="23">
        <v>13</v>
      </c>
      <c r="D287" s="23">
        <v>19</v>
      </c>
      <c r="E287" s="23">
        <v>361</v>
      </c>
      <c r="F287" s="23">
        <v>51</v>
      </c>
      <c r="G287" s="23">
        <v>0</v>
      </c>
      <c r="H287" s="23">
        <v>0</v>
      </c>
    </row>
    <row r="288" spans="1:8" x14ac:dyDescent="0.25">
      <c r="A288" s="22">
        <v>1</v>
      </c>
      <c r="B288" s="23">
        <v>13.891944885253899</v>
      </c>
      <c r="C288" s="23">
        <v>10</v>
      </c>
      <c r="D288" s="23">
        <v>4</v>
      </c>
      <c r="E288" s="23">
        <v>16</v>
      </c>
      <c r="F288" s="23">
        <v>34</v>
      </c>
      <c r="G288" s="23">
        <v>0</v>
      </c>
      <c r="H288" s="23">
        <v>0</v>
      </c>
    </row>
    <row r="289" spans="1:8" x14ac:dyDescent="0.25">
      <c r="A289" s="22">
        <v>1</v>
      </c>
      <c r="B289" s="23">
        <v>3.8999929428100599</v>
      </c>
      <c r="C289" s="23">
        <v>12</v>
      </c>
      <c r="D289" s="23">
        <v>14</v>
      </c>
      <c r="E289" s="23">
        <v>196</v>
      </c>
      <c r="F289" s="23">
        <v>34</v>
      </c>
      <c r="G289" s="23">
        <v>0</v>
      </c>
      <c r="H289" s="23">
        <v>2</v>
      </c>
    </row>
    <row r="290" spans="1:8" x14ac:dyDescent="0.25">
      <c r="A290" s="22">
        <v>1</v>
      </c>
      <c r="B290" s="23">
        <v>34.199996948242202</v>
      </c>
      <c r="C290" s="23">
        <v>12</v>
      </c>
      <c r="D290" s="23">
        <v>19</v>
      </c>
      <c r="E290" s="23">
        <v>361</v>
      </c>
      <c r="F290" s="23">
        <v>41</v>
      </c>
      <c r="G290" s="23">
        <v>0</v>
      </c>
      <c r="H290" s="23">
        <v>1</v>
      </c>
    </row>
    <row r="291" spans="1:8" x14ac:dyDescent="0.25">
      <c r="A291" s="22">
        <v>1</v>
      </c>
      <c r="B291" s="23">
        <v>19.700078964233398</v>
      </c>
      <c r="C291" s="23">
        <v>12</v>
      </c>
      <c r="D291" s="23">
        <v>18</v>
      </c>
      <c r="E291" s="23">
        <v>324</v>
      </c>
      <c r="F291" s="23">
        <v>49</v>
      </c>
      <c r="G291" s="23">
        <v>0</v>
      </c>
      <c r="H291" s="23">
        <v>1</v>
      </c>
    </row>
    <row r="292" spans="1:8" x14ac:dyDescent="0.25">
      <c r="A292" s="22">
        <v>1</v>
      </c>
      <c r="B292" s="23">
        <v>18.499952316284201</v>
      </c>
      <c r="C292" s="23">
        <v>12</v>
      </c>
      <c r="D292" s="23">
        <v>14</v>
      </c>
      <c r="E292" s="23">
        <v>196</v>
      </c>
      <c r="F292" s="23">
        <v>32</v>
      </c>
      <c r="G292" s="23">
        <v>0</v>
      </c>
      <c r="H292" s="23">
        <v>0</v>
      </c>
    </row>
    <row r="293" spans="1:8" x14ac:dyDescent="0.25">
      <c r="A293" s="22">
        <v>1</v>
      </c>
      <c r="B293" s="23">
        <v>10.999976158142101</v>
      </c>
      <c r="C293" s="23">
        <v>14</v>
      </c>
      <c r="D293" s="23">
        <v>11</v>
      </c>
      <c r="E293" s="23">
        <v>121</v>
      </c>
      <c r="F293" s="23">
        <v>32</v>
      </c>
      <c r="G293" s="23">
        <v>0</v>
      </c>
      <c r="H293" s="23">
        <v>0</v>
      </c>
    </row>
    <row r="294" spans="1:8" x14ac:dyDescent="0.25">
      <c r="A294" s="22">
        <v>1</v>
      </c>
      <c r="B294" s="23">
        <v>43.300010681152301</v>
      </c>
      <c r="C294" s="23">
        <v>17</v>
      </c>
      <c r="D294" s="23">
        <v>4</v>
      </c>
      <c r="E294" s="23">
        <v>16</v>
      </c>
      <c r="F294" s="23">
        <v>32</v>
      </c>
      <c r="G294" s="23">
        <v>0</v>
      </c>
      <c r="H294" s="23">
        <v>2</v>
      </c>
    </row>
    <row r="295" spans="1:8" x14ac:dyDescent="0.25">
      <c r="A295" s="22">
        <v>1</v>
      </c>
      <c r="B295" s="23">
        <v>18.760007858276399</v>
      </c>
      <c r="C295" s="23">
        <v>10</v>
      </c>
      <c r="D295" s="23">
        <v>29</v>
      </c>
      <c r="E295" s="23">
        <v>841</v>
      </c>
      <c r="F295" s="23">
        <v>47</v>
      </c>
      <c r="G295" s="23">
        <v>0</v>
      </c>
      <c r="H295" s="23">
        <v>0</v>
      </c>
    </row>
    <row r="296" spans="1:8" x14ac:dyDescent="0.25">
      <c r="A296" s="22">
        <v>1</v>
      </c>
      <c r="B296" s="23">
        <v>4.8000960350036603</v>
      </c>
      <c r="C296" s="23">
        <v>9</v>
      </c>
      <c r="D296" s="23">
        <v>21</v>
      </c>
      <c r="E296" s="23">
        <v>441</v>
      </c>
      <c r="F296" s="23">
        <v>39</v>
      </c>
      <c r="G296" s="23">
        <v>0</v>
      </c>
      <c r="H296" s="23">
        <v>1</v>
      </c>
    </row>
    <row r="297" spans="1:8" x14ac:dyDescent="0.25">
      <c r="A297" s="22">
        <v>1</v>
      </c>
      <c r="B297" s="23">
        <v>21.500001907348601</v>
      </c>
      <c r="C297" s="23">
        <v>12</v>
      </c>
      <c r="D297" s="23">
        <v>24</v>
      </c>
      <c r="E297" s="23">
        <v>576</v>
      </c>
      <c r="F297" s="23">
        <v>49</v>
      </c>
      <c r="G297" s="23">
        <v>0</v>
      </c>
      <c r="H297" s="23">
        <v>0</v>
      </c>
    </row>
    <row r="298" spans="1:8" x14ac:dyDescent="0.25">
      <c r="A298" s="22">
        <v>1</v>
      </c>
      <c r="B298" s="23">
        <v>28.0399379730225</v>
      </c>
      <c r="C298" s="23">
        <v>12</v>
      </c>
      <c r="D298" s="23">
        <v>19</v>
      </c>
      <c r="E298" s="23">
        <v>361</v>
      </c>
      <c r="F298" s="23">
        <v>37</v>
      </c>
      <c r="G298" s="23">
        <v>0</v>
      </c>
      <c r="H298" s="23">
        <v>3</v>
      </c>
    </row>
    <row r="299" spans="1:8" x14ac:dyDescent="0.25">
      <c r="A299" s="22">
        <v>1</v>
      </c>
      <c r="B299" s="23">
        <v>26.000003814697301</v>
      </c>
      <c r="C299" s="23">
        <v>16</v>
      </c>
      <c r="D299" s="23">
        <v>31</v>
      </c>
      <c r="E299" s="23">
        <v>961</v>
      </c>
      <c r="F299" s="23">
        <v>59</v>
      </c>
      <c r="G299" s="23">
        <v>0</v>
      </c>
      <c r="H299" s="23">
        <v>0</v>
      </c>
    </row>
    <row r="300" spans="1:8" x14ac:dyDescent="0.25">
      <c r="A300" s="22">
        <v>1</v>
      </c>
      <c r="B300" s="23">
        <v>27</v>
      </c>
      <c r="C300" s="23">
        <v>12</v>
      </c>
      <c r="D300" s="23">
        <v>28</v>
      </c>
      <c r="E300" s="23">
        <v>784</v>
      </c>
      <c r="F300" s="23">
        <v>50</v>
      </c>
      <c r="G300" s="23">
        <v>0</v>
      </c>
      <c r="H300" s="23">
        <v>0</v>
      </c>
    </row>
    <row r="301" spans="1:8" x14ac:dyDescent="0.25">
      <c r="A301" s="22">
        <v>1</v>
      </c>
      <c r="B301" s="23">
        <v>17.799688339233398</v>
      </c>
      <c r="C301" s="23">
        <v>17</v>
      </c>
      <c r="D301" s="23">
        <v>15</v>
      </c>
      <c r="E301" s="23">
        <v>225</v>
      </c>
      <c r="F301" s="23">
        <v>32</v>
      </c>
      <c r="G301" s="23">
        <v>0</v>
      </c>
      <c r="H301" s="23">
        <v>1</v>
      </c>
    </row>
    <row r="302" spans="1:8" x14ac:dyDescent="0.25">
      <c r="A302" s="22">
        <v>1</v>
      </c>
      <c r="B302" s="23">
        <v>17.4019451141357</v>
      </c>
      <c r="C302" s="23">
        <v>12</v>
      </c>
      <c r="D302" s="23">
        <v>27</v>
      </c>
      <c r="E302" s="23">
        <v>729</v>
      </c>
      <c r="F302" s="23">
        <v>46</v>
      </c>
      <c r="G302" s="23">
        <v>0</v>
      </c>
      <c r="H302" s="23">
        <v>0</v>
      </c>
    </row>
    <row r="303" spans="1:8" x14ac:dyDescent="0.25">
      <c r="A303" s="22">
        <v>1</v>
      </c>
      <c r="B303" s="23">
        <v>19.309991836547901</v>
      </c>
      <c r="C303" s="23">
        <v>17</v>
      </c>
      <c r="D303" s="23">
        <v>13</v>
      </c>
      <c r="E303" s="23">
        <v>169</v>
      </c>
      <c r="F303" s="23">
        <v>43</v>
      </c>
      <c r="G303" s="23">
        <v>0</v>
      </c>
      <c r="H303" s="23">
        <v>2</v>
      </c>
    </row>
    <row r="304" spans="1:8" x14ac:dyDescent="0.25">
      <c r="A304" s="22">
        <v>1</v>
      </c>
      <c r="B304" s="23">
        <v>9.9999799728393608</v>
      </c>
      <c r="C304" s="23">
        <v>11</v>
      </c>
      <c r="D304" s="23">
        <v>4</v>
      </c>
      <c r="E304" s="23">
        <v>16</v>
      </c>
      <c r="F304" s="23">
        <v>37</v>
      </c>
      <c r="G304" s="23">
        <v>0</v>
      </c>
      <c r="H304" s="23">
        <v>3</v>
      </c>
    </row>
    <row r="305" spans="1:8" x14ac:dyDescent="0.25">
      <c r="A305" s="22">
        <v>1</v>
      </c>
      <c r="B305" s="23">
        <v>11.179980278015099</v>
      </c>
      <c r="C305" s="23">
        <v>16</v>
      </c>
      <c r="D305" s="23">
        <v>10</v>
      </c>
      <c r="E305" s="23">
        <v>100</v>
      </c>
      <c r="F305" s="23">
        <v>32</v>
      </c>
      <c r="G305" s="23">
        <v>0</v>
      </c>
      <c r="H305" s="23">
        <v>2</v>
      </c>
    </row>
    <row r="306" spans="1:8" x14ac:dyDescent="0.25">
      <c r="A306" s="22">
        <v>1</v>
      </c>
      <c r="B306" s="23">
        <v>18.856956481933601</v>
      </c>
      <c r="C306" s="23">
        <v>11</v>
      </c>
      <c r="D306" s="23">
        <v>8</v>
      </c>
      <c r="E306" s="23">
        <v>64</v>
      </c>
      <c r="F306" s="23">
        <v>39</v>
      </c>
      <c r="G306" s="23">
        <v>0</v>
      </c>
      <c r="H306" s="23">
        <v>1</v>
      </c>
    </row>
    <row r="307" spans="1:8" x14ac:dyDescent="0.25">
      <c r="A307" s="22">
        <v>1</v>
      </c>
      <c r="B307" s="23">
        <v>12.300020217895501</v>
      </c>
      <c r="C307" s="23">
        <v>13</v>
      </c>
      <c r="D307" s="23">
        <v>4</v>
      </c>
      <c r="E307" s="23">
        <v>16</v>
      </c>
      <c r="F307" s="23">
        <v>34</v>
      </c>
      <c r="G307" s="23">
        <v>0</v>
      </c>
      <c r="H307" s="23">
        <v>2</v>
      </c>
    </row>
    <row r="308" spans="1:8" x14ac:dyDescent="0.25">
      <c r="A308" s="22">
        <v>1</v>
      </c>
      <c r="B308" s="23">
        <v>13.6771183013916</v>
      </c>
      <c r="C308" s="23">
        <v>11</v>
      </c>
      <c r="D308" s="23">
        <v>18</v>
      </c>
      <c r="E308" s="23">
        <v>324</v>
      </c>
      <c r="F308" s="23">
        <v>39</v>
      </c>
      <c r="G308" s="23">
        <v>0</v>
      </c>
      <c r="H308" s="23">
        <v>1</v>
      </c>
    </row>
    <row r="309" spans="1:8" x14ac:dyDescent="0.25">
      <c r="A309" s="22">
        <v>1</v>
      </c>
      <c r="B309" s="23">
        <v>9.55999660491943</v>
      </c>
      <c r="C309" s="23">
        <v>8</v>
      </c>
      <c r="D309" s="23">
        <v>3</v>
      </c>
      <c r="E309" s="23">
        <v>9</v>
      </c>
      <c r="F309" s="23">
        <v>45</v>
      </c>
      <c r="G309" s="23">
        <v>0</v>
      </c>
      <c r="H309" s="23">
        <v>3</v>
      </c>
    </row>
    <row r="310" spans="1:8" x14ac:dyDescent="0.25">
      <c r="A310" s="22">
        <v>1</v>
      </c>
      <c r="B310" s="23">
        <v>24.499984741210898</v>
      </c>
      <c r="C310" s="23">
        <v>11</v>
      </c>
      <c r="D310" s="23">
        <v>11</v>
      </c>
      <c r="E310" s="23">
        <v>121</v>
      </c>
      <c r="F310" s="23">
        <v>50</v>
      </c>
      <c r="G310" s="23">
        <v>0</v>
      </c>
      <c r="H310" s="23">
        <v>0</v>
      </c>
    </row>
    <row r="311" spans="1:8" x14ac:dyDescent="0.25">
      <c r="A311" s="22">
        <v>1</v>
      </c>
      <c r="B311" s="23">
        <v>23.149999618530298</v>
      </c>
      <c r="C311" s="23">
        <v>12</v>
      </c>
      <c r="D311" s="23">
        <v>8</v>
      </c>
      <c r="E311" s="23">
        <v>64</v>
      </c>
      <c r="F311" s="23">
        <v>40</v>
      </c>
      <c r="G311" s="23">
        <v>0</v>
      </c>
      <c r="H311" s="23">
        <v>1</v>
      </c>
    </row>
    <row r="312" spans="1:8" x14ac:dyDescent="0.25">
      <c r="A312" s="22">
        <v>1</v>
      </c>
      <c r="B312" s="23">
        <v>15.590883255004901</v>
      </c>
      <c r="C312" s="23">
        <v>10</v>
      </c>
      <c r="D312" s="23">
        <v>10</v>
      </c>
      <c r="E312" s="23">
        <v>100</v>
      </c>
      <c r="F312" s="23">
        <v>30</v>
      </c>
      <c r="G312" s="23">
        <v>0</v>
      </c>
      <c r="H312" s="23">
        <v>1</v>
      </c>
    </row>
    <row r="313" spans="1:8" x14ac:dyDescent="0.25">
      <c r="A313" s="22">
        <v>1</v>
      </c>
      <c r="B313" s="23">
        <v>14.4209241867065</v>
      </c>
      <c r="C313" s="23">
        <v>17</v>
      </c>
      <c r="D313" s="23">
        <v>33</v>
      </c>
      <c r="E313" s="23">
        <v>1089</v>
      </c>
      <c r="F313" s="23">
        <v>57</v>
      </c>
      <c r="G313" s="23">
        <v>0</v>
      </c>
      <c r="H313" s="23">
        <v>0</v>
      </c>
    </row>
    <row r="314" spans="1:8" x14ac:dyDescent="0.25">
      <c r="A314" s="22">
        <v>1</v>
      </c>
      <c r="B314" s="23">
        <v>17.454908370971701</v>
      </c>
      <c r="C314" s="23">
        <v>12</v>
      </c>
      <c r="D314" s="23">
        <v>19</v>
      </c>
      <c r="E314" s="23">
        <v>361</v>
      </c>
      <c r="F314" s="23">
        <v>39</v>
      </c>
      <c r="G314" s="23">
        <v>0</v>
      </c>
      <c r="H314" s="23">
        <v>1</v>
      </c>
    </row>
    <row r="315" spans="1:8" x14ac:dyDescent="0.25">
      <c r="A315" s="22">
        <v>1</v>
      </c>
      <c r="B315" s="23">
        <v>9.8000192642211896</v>
      </c>
      <c r="C315" s="23">
        <v>12</v>
      </c>
      <c r="D315" s="23">
        <v>35</v>
      </c>
      <c r="E315" s="23">
        <v>1225</v>
      </c>
      <c r="F315" s="23">
        <v>53</v>
      </c>
      <c r="G315" s="23">
        <v>0</v>
      </c>
      <c r="H315" s="23">
        <v>0</v>
      </c>
    </row>
    <row r="316" spans="1:8" x14ac:dyDescent="0.25">
      <c r="A316" s="22">
        <v>1</v>
      </c>
      <c r="B316" s="23">
        <v>17.574464797973601</v>
      </c>
      <c r="C316" s="23">
        <v>17</v>
      </c>
      <c r="D316" s="23">
        <v>21</v>
      </c>
      <c r="E316" s="23">
        <v>441</v>
      </c>
      <c r="F316" s="23">
        <v>48</v>
      </c>
      <c r="G316" s="23">
        <v>0</v>
      </c>
      <c r="H316" s="23">
        <v>1</v>
      </c>
    </row>
    <row r="317" spans="1:8" x14ac:dyDescent="0.25">
      <c r="A317" s="22">
        <v>1</v>
      </c>
      <c r="B317" s="23">
        <v>16.555000305175799</v>
      </c>
      <c r="C317" s="23">
        <v>14</v>
      </c>
      <c r="D317" s="23">
        <v>7</v>
      </c>
      <c r="E317" s="23">
        <v>49</v>
      </c>
      <c r="F317" s="23">
        <v>46</v>
      </c>
      <c r="G317" s="23">
        <v>0</v>
      </c>
      <c r="H317" s="23">
        <v>1</v>
      </c>
    </row>
    <row r="318" spans="1:8" x14ac:dyDescent="0.25">
      <c r="A318" s="22">
        <v>1</v>
      </c>
      <c r="B318" s="23">
        <v>13.294974327087401</v>
      </c>
      <c r="C318" s="23">
        <v>12</v>
      </c>
      <c r="D318" s="23">
        <v>18</v>
      </c>
      <c r="E318" s="23">
        <v>324</v>
      </c>
      <c r="F318" s="23">
        <v>47</v>
      </c>
      <c r="G318" s="23">
        <v>0</v>
      </c>
      <c r="H318" s="23">
        <v>0</v>
      </c>
    </row>
    <row r="319" spans="1:8" x14ac:dyDescent="0.25">
      <c r="A319" s="22">
        <v>1</v>
      </c>
      <c r="B319" s="23">
        <v>11.844002723693899</v>
      </c>
      <c r="C319" s="23">
        <v>12</v>
      </c>
      <c r="D319" s="23">
        <v>4</v>
      </c>
      <c r="E319" s="23">
        <v>16</v>
      </c>
      <c r="F319" s="23">
        <v>43</v>
      </c>
      <c r="G319" s="23">
        <v>0</v>
      </c>
      <c r="H319" s="23">
        <v>1</v>
      </c>
    </row>
    <row r="320" spans="1:8" x14ac:dyDescent="0.25">
      <c r="A320" s="22">
        <v>1</v>
      </c>
      <c r="B320" s="23">
        <v>46.645061492919901</v>
      </c>
      <c r="C320" s="23">
        <v>12</v>
      </c>
      <c r="D320" s="23">
        <v>12</v>
      </c>
      <c r="E320" s="23">
        <v>144</v>
      </c>
      <c r="F320" s="23">
        <v>47</v>
      </c>
      <c r="G320" s="23">
        <v>0</v>
      </c>
      <c r="H320" s="23">
        <v>0</v>
      </c>
    </row>
    <row r="321" spans="1:8" x14ac:dyDescent="0.25">
      <c r="A321" s="22">
        <v>1</v>
      </c>
      <c r="B321" s="23">
        <v>14.699989318847701</v>
      </c>
      <c r="C321" s="23">
        <v>12</v>
      </c>
      <c r="D321" s="23">
        <v>16</v>
      </c>
      <c r="E321" s="23">
        <v>256</v>
      </c>
      <c r="F321" s="23">
        <v>47</v>
      </c>
      <c r="G321" s="23">
        <v>0</v>
      </c>
      <c r="H321" s="23">
        <v>1</v>
      </c>
    </row>
    <row r="322" spans="1:8" x14ac:dyDescent="0.25">
      <c r="A322" s="22">
        <v>1</v>
      </c>
      <c r="B322" s="23">
        <v>26.090080261230501</v>
      </c>
      <c r="C322" s="23">
        <v>12</v>
      </c>
      <c r="D322" s="23">
        <v>14</v>
      </c>
      <c r="E322" s="23">
        <v>196</v>
      </c>
      <c r="F322" s="23">
        <v>47</v>
      </c>
      <c r="G322" s="23">
        <v>0</v>
      </c>
      <c r="H322" s="23">
        <v>0</v>
      </c>
    </row>
    <row r="323" spans="1:8" x14ac:dyDescent="0.25">
      <c r="A323" s="22">
        <v>1</v>
      </c>
      <c r="B323" s="23">
        <v>9.8999996185302699</v>
      </c>
      <c r="C323" s="23">
        <v>12</v>
      </c>
      <c r="D323" s="23">
        <v>3</v>
      </c>
      <c r="E323" s="23">
        <v>9</v>
      </c>
      <c r="F323" s="23">
        <v>46</v>
      </c>
      <c r="G323" s="23">
        <v>0</v>
      </c>
      <c r="H323" s="23">
        <v>0</v>
      </c>
    </row>
    <row r="324" spans="1:8" x14ac:dyDescent="0.25">
      <c r="A324" s="22">
        <v>1</v>
      </c>
      <c r="B324" s="23">
        <v>9.0480260848999006</v>
      </c>
      <c r="C324" s="23">
        <v>9</v>
      </c>
      <c r="D324" s="23">
        <v>1</v>
      </c>
      <c r="E324" s="23">
        <v>1</v>
      </c>
      <c r="F324" s="23">
        <v>34</v>
      </c>
      <c r="G324" s="23">
        <v>0</v>
      </c>
      <c r="H324" s="23">
        <v>4</v>
      </c>
    </row>
    <row r="325" spans="1:8" x14ac:dyDescent="0.25">
      <c r="A325" s="22">
        <v>1</v>
      </c>
      <c r="B325" s="23">
        <v>30.750064849853501</v>
      </c>
      <c r="C325" s="23">
        <v>10</v>
      </c>
      <c r="D325" s="23">
        <v>27</v>
      </c>
      <c r="E325" s="23">
        <v>729</v>
      </c>
      <c r="F325" s="23">
        <v>48</v>
      </c>
      <c r="G325" s="23">
        <v>0</v>
      </c>
      <c r="H325" s="23">
        <v>0</v>
      </c>
    </row>
    <row r="326" spans="1:8" x14ac:dyDescent="0.25">
      <c r="A326" s="22">
        <v>1</v>
      </c>
      <c r="B326" s="23">
        <v>8.49993991851807</v>
      </c>
      <c r="C326" s="23">
        <v>12</v>
      </c>
      <c r="D326" s="23">
        <v>12</v>
      </c>
      <c r="E326" s="23">
        <v>144</v>
      </c>
      <c r="F326" s="23">
        <v>30</v>
      </c>
      <c r="G326" s="23">
        <v>0</v>
      </c>
      <c r="H326" s="23">
        <v>1</v>
      </c>
    </row>
    <row r="327" spans="1:8" x14ac:dyDescent="0.25">
      <c r="A327" s="22">
        <v>1</v>
      </c>
      <c r="B327" s="23">
        <v>22.249992370605501</v>
      </c>
      <c r="C327" s="23">
        <v>12</v>
      </c>
      <c r="D327" s="23">
        <v>6</v>
      </c>
      <c r="E327" s="23">
        <v>36</v>
      </c>
      <c r="F327" s="23">
        <v>51</v>
      </c>
      <c r="G327" s="23">
        <v>0</v>
      </c>
      <c r="H327" s="23">
        <v>1</v>
      </c>
    </row>
    <row r="328" spans="1:8" x14ac:dyDescent="0.25">
      <c r="A328" s="22">
        <v>1</v>
      </c>
      <c r="B328" s="23">
        <v>42.909999847412102</v>
      </c>
      <c r="C328" s="23">
        <v>12</v>
      </c>
      <c r="D328" s="23">
        <v>9</v>
      </c>
      <c r="E328" s="23">
        <v>81</v>
      </c>
      <c r="F328" s="23">
        <v>52</v>
      </c>
      <c r="G328" s="23">
        <v>0</v>
      </c>
      <c r="H328" s="23">
        <v>5</v>
      </c>
    </row>
    <row r="329" spans="1:8" x14ac:dyDescent="0.25">
      <c r="A329" s="22">
        <v>1</v>
      </c>
      <c r="B329" s="23">
        <v>33.299999237060597</v>
      </c>
      <c r="C329" s="23">
        <v>12</v>
      </c>
      <c r="D329" s="23">
        <v>2</v>
      </c>
      <c r="E329" s="23">
        <v>4</v>
      </c>
      <c r="F329" s="23">
        <v>37</v>
      </c>
      <c r="G329" s="23">
        <v>0</v>
      </c>
      <c r="H329" s="23">
        <v>2</v>
      </c>
    </row>
    <row r="330" spans="1:8" x14ac:dyDescent="0.25">
      <c r="A330" s="22">
        <v>1</v>
      </c>
      <c r="B330" s="23">
        <v>13.819903373718301</v>
      </c>
      <c r="C330" s="23">
        <v>12</v>
      </c>
      <c r="D330" s="23">
        <v>6</v>
      </c>
      <c r="E330" s="23">
        <v>36</v>
      </c>
      <c r="F330" s="23">
        <v>32</v>
      </c>
      <c r="G330" s="23">
        <v>0</v>
      </c>
      <c r="H330" s="23">
        <v>2</v>
      </c>
    </row>
    <row r="331" spans="1:8" x14ac:dyDescent="0.25">
      <c r="A331" s="22">
        <v>1</v>
      </c>
      <c r="B331" s="23">
        <v>23.6000080108643</v>
      </c>
      <c r="C331" s="23">
        <v>17</v>
      </c>
      <c r="D331" s="23">
        <v>9</v>
      </c>
      <c r="E331" s="23">
        <v>81</v>
      </c>
      <c r="F331" s="23">
        <v>36</v>
      </c>
      <c r="G331" s="23">
        <v>0</v>
      </c>
      <c r="H331" s="23">
        <v>2</v>
      </c>
    </row>
    <row r="332" spans="1:8" x14ac:dyDescent="0.25">
      <c r="A332" s="22">
        <v>1</v>
      </c>
      <c r="B332" s="23">
        <v>13.0000677108765</v>
      </c>
      <c r="C332" s="23">
        <v>12</v>
      </c>
      <c r="D332" s="23">
        <v>16</v>
      </c>
      <c r="E332" s="23">
        <v>256</v>
      </c>
      <c r="F332" s="23">
        <v>35</v>
      </c>
      <c r="G332" s="23">
        <v>0</v>
      </c>
      <c r="H332" s="23">
        <v>2</v>
      </c>
    </row>
    <row r="333" spans="1:8" x14ac:dyDescent="0.25">
      <c r="A333" s="22">
        <v>1</v>
      </c>
      <c r="B333" s="23">
        <v>20.749940872192401</v>
      </c>
      <c r="C333" s="23">
        <v>17</v>
      </c>
      <c r="D333" s="23">
        <v>22</v>
      </c>
      <c r="E333" s="23">
        <v>484</v>
      </c>
      <c r="F333" s="23">
        <v>45</v>
      </c>
      <c r="G333" s="23">
        <v>0</v>
      </c>
      <c r="H333" s="23">
        <v>0</v>
      </c>
    </row>
    <row r="334" spans="1:8" x14ac:dyDescent="0.25">
      <c r="A334" s="22">
        <v>1</v>
      </c>
      <c r="B334" s="23">
        <v>6.3000001907348597</v>
      </c>
      <c r="C334" s="23">
        <v>12</v>
      </c>
      <c r="D334" s="23">
        <v>26</v>
      </c>
      <c r="E334" s="23">
        <v>676</v>
      </c>
      <c r="F334" s="23">
        <v>56</v>
      </c>
      <c r="G334" s="23">
        <v>0</v>
      </c>
      <c r="H334" s="23">
        <v>0</v>
      </c>
    </row>
    <row r="335" spans="1:8" x14ac:dyDescent="0.25">
      <c r="A335" s="22">
        <v>1</v>
      </c>
      <c r="B335" s="23">
        <v>7.7889246940612802</v>
      </c>
      <c r="C335" s="23">
        <v>10</v>
      </c>
      <c r="D335" s="23">
        <v>11</v>
      </c>
      <c r="E335" s="23">
        <v>121</v>
      </c>
      <c r="F335" s="23">
        <v>40</v>
      </c>
      <c r="G335" s="23">
        <v>0</v>
      </c>
      <c r="H335" s="23">
        <v>2</v>
      </c>
    </row>
    <row r="336" spans="1:8" x14ac:dyDescent="0.25">
      <c r="A336" s="22">
        <v>1</v>
      </c>
      <c r="B336" s="23">
        <v>10.470040321350099</v>
      </c>
      <c r="C336" s="23">
        <v>12</v>
      </c>
      <c r="D336" s="23">
        <v>11</v>
      </c>
      <c r="E336" s="23">
        <v>121</v>
      </c>
      <c r="F336" s="23">
        <v>45</v>
      </c>
      <c r="G336" s="23">
        <v>1</v>
      </c>
      <c r="H336" s="23">
        <v>2</v>
      </c>
    </row>
    <row r="337" spans="1:8" x14ac:dyDescent="0.25">
      <c r="A337" s="22">
        <v>1</v>
      </c>
      <c r="B337" s="23">
        <v>12</v>
      </c>
      <c r="C337" s="23">
        <v>12</v>
      </c>
      <c r="D337" s="23">
        <v>15</v>
      </c>
      <c r="E337" s="23">
        <v>225</v>
      </c>
      <c r="F337" s="23">
        <v>32</v>
      </c>
      <c r="G337" s="23">
        <v>0</v>
      </c>
      <c r="H337" s="23">
        <v>2</v>
      </c>
    </row>
    <row r="338" spans="1:8" x14ac:dyDescent="0.25">
      <c r="A338" s="22">
        <v>1</v>
      </c>
      <c r="B338" s="23">
        <v>16.979915618896499</v>
      </c>
      <c r="C338" s="23">
        <v>12</v>
      </c>
      <c r="D338" s="23">
        <v>13</v>
      </c>
      <c r="E338" s="23">
        <v>169</v>
      </c>
      <c r="F338" s="23">
        <v>45</v>
      </c>
      <c r="G338" s="23">
        <v>0</v>
      </c>
      <c r="H338" s="23">
        <v>0</v>
      </c>
    </row>
    <row r="339" spans="1:8" x14ac:dyDescent="0.25">
      <c r="A339" s="22">
        <v>1</v>
      </c>
      <c r="B339" s="23">
        <v>17.899999618530298</v>
      </c>
      <c r="C339" s="23">
        <v>12</v>
      </c>
      <c r="D339" s="23">
        <v>6</v>
      </c>
      <c r="E339" s="23">
        <v>36</v>
      </c>
      <c r="F339" s="23">
        <v>40</v>
      </c>
      <c r="G339" s="23">
        <v>0</v>
      </c>
      <c r="H339" s="23">
        <v>2</v>
      </c>
    </row>
    <row r="340" spans="1:8" x14ac:dyDescent="0.25">
      <c r="A340" s="22">
        <v>1</v>
      </c>
      <c r="B340" s="23">
        <v>15.5399370193481</v>
      </c>
      <c r="C340" s="23">
        <v>12</v>
      </c>
      <c r="D340" s="23">
        <v>20</v>
      </c>
      <c r="E340" s="23">
        <v>400</v>
      </c>
      <c r="F340" s="23">
        <v>38</v>
      </c>
      <c r="G340" s="23">
        <v>0</v>
      </c>
      <c r="H340" s="23">
        <v>1</v>
      </c>
    </row>
    <row r="341" spans="1:8" x14ac:dyDescent="0.25">
      <c r="A341" s="22">
        <v>1</v>
      </c>
      <c r="B341" s="23">
        <v>9.8839855194091797</v>
      </c>
      <c r="C341" s="23">
        <v>12</v>
      </c>
      <c r="D341" s="23">
        <v>17</v>
      </c>
      <c r="E341" s="23">
        <v>289</v>
      </c>
      <c r="F341" s="23">
        <v>49</v>
      </c>
      <c r="G341" s="23">
        <v>0</v>
      </c>
      <c r="H341" s="23">
        <v>4</v>
      </c>
    </row>
    <row r="342" spans="1:8" x14ac:dyDescent="0.25">
      <c r="A342" s="22">
        <v>1</v>
      </c>
      <c r="B342" s="23">
        <v>28.599950790405298</v>
      </c>
      <c r="C342" s="23">
        <v>16</v>
      </c>
      <c r="D342" s="23">
        <v>8</v>
      </c>
      <c r="E342" s="23">
        <v>64</v>
      </c>
      <c r="F342" s="23">
        <v>47</v>
      </c>
      <c r="G342" s="23">
        <v>0</v>
      </c>
      <c r="H342" s="23">
        <v>1</v>
      </c>
    </row>
    <row r="343" spans="1:8" x14ac:dyDescent="0.25">
      <c r="A343" s="22">
        <v>1</v>
      </c>
      <c r="B343" s="23">
        <v>17.660011291503899</v>
      </c>
      <c r="C343" s="23">
        <v>13</v>
      </c>
      <c r="D343" s="23">
        <v>13</v>
      </c>
      <c r="E343" s="23">
        <v>169</v>
      </c>
      <c r="F343" s="23">
        <v>52</v>
      </c>
      <c r="G343" s="23">
        <v>0</v>
      </c>
      <c r="H343" s="23">
        <v>0</v>
      </c>
    </row>
    <row r="344" spans="1:8" x14ac:dyDescent="0.25">
      <c r="A344" s="22">
        <v>1</v>
      </c>
      <c r="B344" s="23">
        <v>25.9999179840088</v>
      </c>
      <c r="C344" s="23">
        <v>13</v>
      </c>
      <c r="D344" s="23">
        <v>15</v>
      </c>
      <c r="E344" s="23">
        <v>225</v>
      </c>
      <c r="F344" s="23">
        <v>34</v>
      </c>
      <c r="G344" s="23">
        <v>0</v>
      </c>
      <c r="H344" s="23">
        <v>1</v>
      </c>
    </row>
    <row r="345" spans="1:8" x14ac:dyDescent="0.25">
      <c r="A345" s="22">
        <v>1</v>
      </c>
      <c r="B345" s="23">
        <v>13.6020097732544</v>
      </c>
      <c r="C345" s="23">
        <v>12</v>
      </c>
      <c r="D345" s="23">
        <v>14</v>
      </c>
      <c r="E345" s="23">
        <v>196</v>
      </c>
      <c r="F345" s="23">
        <v>44</v>
      </c>
      <c r="G345" s="23">
        <v>0</v>
      </c>
      <c r="H345" s="23">
        <v>2</v>
      </c>
    </row>
    <row r="346" spans="1:8" x14ac:dyDescent="0.25">
      <c r="A346" s="22">
        <v>1</v>
      </c>
      <c r="B346" s="23">
        <v>15.800000190734901</v>
      </c>
      <c r="C346" s="23">
        <v>16</v>
      </c>
      <c r="D346" s="23">
        <v>14</v>
      </c>
      <c r="E346" s="23">
        <v>196</v>
      </c>
      <c r="F346" s="23">
        <v>36</v>
      </c>
      <c r="G346" s="23">
        <v>0</v>
      </c>
      <c r="H346" s="23">
        <v>3</v>
      </c>
    </row>
    <row r="347" spans="1:8" x14ac:dyDescent="0.25">
      <c r="A347" s="22">
        <v>1</v>
      </c>
      <c r="B347" s="23">
        <v>41.0999946594238</v>
      </c>
      <c r="C347" s="23">
        <v>17</v>
      </c>
      <c r="D347" s="23">
        <v>6</v>
      </c>
      <c r="E347" s="23">
        <v>36</v>
      </c>
      <c r="F347" s="23">
        <v>50</v>
      </c>
      <c r="G347" s="23">
        <v>0</v>
      </c>
      <c r="H347" s="23">
        <v>0</v>
      </c>
    </row>
    <row r="348" spans="1:8" x14ac:dyDescent="0.25">
      <c r="A348" s="22">
        <v>1</v>
      </c>
      <c r="B348" s="23">
        <v>10.775041580200201</v>
      </c>
      <c r="C348" s="23">
        <v>12</v>
      </c>
      <c r="D348" s="23">
        <v>24</v>
      </c>
      <c r="E348" s="23">
        <v>576</v>
      </c>
      <c r="F348" s="23">
        <v>45</v>
      </c>
      <c r="G348" s="23">
        <v>0</v>
      </c>
      <c r="H348" s="23">
        <v>0</v>
      </c>
    </row>
    <row r="349" spans="1:8" x14ac:dyDescent="0.25">
      <c r="A349" s="22">
        <v>1</v>
      </c>
      <c r="B349" s="23">
        <v>9.0000467300415004</v>
      </c>
      <c r="C349" s="23">
        <v>14</v>
      </c>
      <c r="D349" s="23">
        <v>10</v>
      </c>
      <c r="E349" s="23">
        <v>100</v>
      </c>
      <c r="F349" s="23">
        <v>44</v>
      </c>
      <c r="G349" s="23">
        <v>0</v>
      </c>
      <c r="H349" s="23">
        <v>2</v>
      </c>
    </row>
    <row r="350" spans="1:8" x14ac:dyDescent="0.25">
      <c r="A350" s="22">
        <v>1</v>
      </c>
      <c r="B350" s="23">
        <v>24.398994445800799</v>
      </c>
      <c r="C350" s="23">
        <v>12</v>
      </c>
      <c r="D350" s="23">
        <v>2</v>
      </c>
      <c r="E350" s="23">
        <v>4</v>
      </c>
      <c r="F350" s="23">
        <v>57</v>
      </c>
      <c r="G350" s="23">
        <v>0</v>
      </c>
      <c r="H350" s="23">
        <v>2</v>
      </c>
    </row>
    <row r="351" spans="1:8" x14ac:dyDescent="0.25">
      <c r="A351" s="22">
        <v>1</v>
      </c>
      <c r="B351" s="23">
        <v>37.300090789794901</v>
      </c>
      <c r="C351" s="23">
        <v>17</v>
      </c>
      <c r="D351" s="23">
        <v>9</v>
      </c>
      <c r="E351" s="23">
        <v>81</v>
      </c>
      <c r="F351" s="23">
        <v>35</v>
      </c>
      <c r="G351" s="23">
        <v>0</v>
      </c>
      <c r="H351" s="23">
        <v>0</v>
      </c>
    </row>
    <row r="352" spans="1:8" x14ac:dyDescent="0.25">
      <c r="A352" s="22">
        <v>1</v>
      </c>
      <c r="B352" s="23">
        <v>27.9999485015869</v>
      </c>
      <c r="C352" s="23">
        <v>12</v>
      </c>
      <c r="D352" s="23">
        <v>23</v>
      </c>
      <c r="E352" s="23">
        <v>529</v>
      </c>
      <c r="F352" s="23">
        <v>46</v>
      </c>
      <c r="G352" s="23">
        <v>0</v>
      </c>
      <c r="H352" s="23">
        <v>0</v>
      </c>
    </row>
    <row r="353" spans="1:8" x14ac:dyDescent="0.25">
      <c r="A353" s="22">
        <v>1</v>
      </c>
      <c r="B353" s="23">
        <v>13.7000026702881</v>
      </c>
      <c r="C353" s="23">
        <v>14</v>
      </c>
      <c r="D353" s="23">
        <v>12</v>
      </c>
      <c r="E353" s="23">
        <v>144</v>
      </c>
      <c r="F353" s="23">
        <v>30</v>
      </c>
      <c r="G353" s="23">
        <v>2</v>
      </c>
      <c r="H353" s="23">
        <v>1</v>
      </c>
    </row>
    <row r="354" spans="1:8" x14ac:dyDescent="0.25">
      <c r="A354" s="22">
        <v>1</v>
      </c>
      <c r="B354" s="23">
        <v>17.209943771362301</v>
      </c>
      <c r="C354" s="23">
        <v>12</v>
      </c>
      <c r="D354" s="23">
        <v>8</v>
      </c>
      <c r="E354" s="23">
        <v>64</v>
      </c>
      <c r="F354" s="23">
        <v>42</v>
      </c>
      <c r="G354" s="23">
        <v>0</v>
      </c>
      <c r="H354" s="23">
        <v>3</v>
      </c>
    </row>
    <row r="355" spans="1:8" x14ac:dyDescent="0.25">
      <c r="A355" s="22">
        <v>1</v>
      </c>
      <c r="B355" s="23">
        <v>14.000014305114799</v>
      </c>
      <c r="C355" s="23">
        <v>12</v>
      </c>
      <c r="D355" s="23">
        <v>16</v>
      </c>
      <c r="E355" s="23">
        <v>256</v>
      </c>
      <c r="F355" s="23">
        <v>34</v>
      </c>
      <c r="G355" s="23">
        <v>0</v>
      </c>
      <c r="H355" s="23">
        <v>1</v>
      </c>
    </row>
    <row r="356" spans="1:8" x14ac:dyDescent="0.25">
      <c r="A356" s="22">
        <v>1</v>
      </c>
      <c r="B356" s="23">
        <v>35.755020141601598</v>
      </c>
      <c r="C356" s="23">
        <v>17</v>
      </c>
      <c r="D356" s="23">
        <v>10</v>
      </c>
      <c r="E356" s="23">
        <v>100</v>
      </c>
      <c r="F356" s="23">
        <v>45</v>
      </c>
      <c r="G356" s="23">
        <v>0</v>
      </c>
      <c r="H356" s="23">
        <v>2</v>
      </c>
    </row>
    <row r="357" spans="1:8" x14ac:dyDescent="0.25">
      <c r="A357" s="22">
        <v>1</v>
      </c>
      <c r="B357" s="23">
        <v>23.499996185302699</v>
      </c>
      <c r="C357" s="23">
        <v>16</v>
      </c>
      <c r="D357" s="23">
        <v>7</v>
      </c>
      <c r="E357" s="23">
        <v>49</v>
      </c>
      <c r="F357" s="23">
        <v>35</v>
      </c>
      <c r="G357" s="23">
        <v>1</v>
      </c>
      <c r="H357" s="23">
        <v>2</v>
      </c>
    </row>
    <row r="358" spans="1:8" x14ac:dyDescent="0.25">
      <c r="A358" s="22">
        <v>1</v>
      </c>
      <c r="B358" s="23">
        <v>31.999933242797901</v>
      </c>
      <c r="C358" s="23">
        <v>16</v>
      </c>
      <c r="D358" s="23">
        <v>19</v>
      </c>
      <c r="E358" s="23">
        <v>361</v>
      </c>
      <c r="F358" s="23">
        <v>40</v>
      </c>
      <c r="G358" s="23">
        <v>0</v>
      </c>
      <c r="H358" s="23">
        <v>0</v>
      </c>
    </row>
    <row r="359" spans="1:8" x14ac:dyDescent="0.25">
      <c r="A359" s="22">
        <v>1</v>
      </c>
      <c r="B359" s="23">
        <v>17.149995803833001</v>
      </c>
      <c r="C359" s="23">
        <v>12</v>
      </c>
      <c r="D359" s="23">
        <v>2</v>
      </c>
      <c r="E359" s="23">
        <v>4</v>
      </c>
      <c r="F359" s="23">
        <v>32</v>
      </c>
      <c r="G359" s="23">
        <v>0</v>
      </c>
      <c r="H359" s="23">
        <v>1</v>
      </c>
    </row>
    <row r="360" spans="1:8" x14ac:dyDescent="0.25">
      <c r="A360" s="22">
        <v>1</v>
      </c>
      <c r="B360" s="23">
        <v>20.250024795532202</v>
      </c>
      <c r="C360" s="23">
        <v>9</v>
      </c>
      <c r="D360" s="23">
        <v>9</v>
      </c>
      <c r="E360" s="23">
        <v>81</v>
      </c>
      <c r="F360" s="23">
        <v>54</v>
      </c>
      <c r="G360" s="23">
        <v>0</v>
      </c>
      <c r="H360" s="23">
        <v>0</v>
      </c>
    </row>
    <row r="361" spans="1:8" x14ac:dyDescent="0.25">
      <c r="A361" s="22">
        <v>1</v>
      </c>
      <c r="B361" s="23">
        <v>5.4859848022460902</v>
      </c>
      <c r="C361" s="23">
        <v>12</v>
      </c>
      <c r="D361" s="23">
        <v>14</v>
      </c>
      <c r="E361" s="23">
        <v>196</v>
      </c>
      <c r="F361" s="23">
        <v>38</v>
      </c>
      <c r="G361" s="23">
        <v>0</v>
      </c>
      <c r="H361" s="23">
        <v>3</v>
      </c>
    </row>
    <row r="362" spans="1:8" x14ac:dyDescent="0.25">
      <c r="A362" s="22">
        <v>1</v>
      </c>
      <c r="B362" s="23">
        <v>25.0750408172607</v>
      </c>
      <c r="C362" s="23">
        <v>12</v>
      </c>
      <c r="D362" s="23">
        <v>9</v>
      </c>
      <c r="E362" s="23">
        <v>81</v>
      </c>
      <c r="F362" s="23">
        <v>43</v>
      </c>
      <c r="G362" s="23">
        <v>0</v>
      </c>
      <c r="H362" s="23">
        <v>3</v>
      </c>
    </row>
    <row r="363" spans="1:8" x14ac:dyDescent="0.25">
      <c r="A363" s="22">
        <v>1</v>
      </c>
      <c r="B363" s="23">
        <v>18.2199516296387</v>
      </c>
      <c r="C363" s="23">
        <v>16</v>
      </c>
      <c r="D363" s="23">
        <v>16</v>
      </c>
      <c r="E363" s="23">
        <v>256</v>
      </c>
      <c r="F363" s="23">
        <v>54</v>
      </c>
      <c r="G363" s="23">
        <v>0</v>
      </c>
      <c r="H363" s="23">
        <v>0</v>
      </c>
    </row>
    <row r="364" spans="1:8" x14ac:dyDescent="0.25">
      <c r="A364" s="22">
        <v>1</v>
      </c>
      <c r="B364" s="23">
        <v>25.999996185302699</v>
      </c>
      <c r="C364" s="23">
        <v>14</v>
      </c>
      <c r="D364" s="23">
        <v>7</v>
      </c>
      <c r="E364" s="23">
        <v>49</v>
      </c>
      <c r="F364" s="23">
        <v>39</v>
      </c>
      <c r="G364" s="23">
        <v>0</v>
      </c>
      <c r="H364" s="23">
        <v>3</v>
      </c>
    </row>
    <row r="365" spans="1:8" x14ac:dyDescent="0.25">
      <c r="A365" s="22">
        <v>1</v>
      </c>
      <c r="B365" s="23">
        <v>34.500072479248097</v>
      </c>
      <c r="C365" s="23">
        <v>12</v>
      </c>
      <c r="D365" s="23">
        <v>6</v>
      </c>
      <c r="E365" s="23">
        <v>36</v>
      </c>
      <c r="F365" s="23">
        <v>37</v>
      </c>
      <c r="G365" s="23">
        <v>0</v>
      </c>
      <c r="H365" s="23">
        <v>1</v>
      </c>
    </row>
    <row r="366" spans="1:8" x14ac:dyDescent="0.25">
      <c r="A366" s="22">
        <v>1</v>
      </c>
      <c r="B366" s="23">
        <v>12.3999996185303</v>
      </c>
      <c r="C366" s="23">
        <v>12</v>
      </c>
      <c r="D366" s="23">
        <v>22</v>
      </c>
      <c r="E366" s="23">
        <v>484</v>
      </c>
      <c r="F366" s="23">
        <v>46</v>
      </c>
      <c r="G366" s="23">
        <v>0</v>
      </c>
      <c r="H366" s="23">
        <v>2</v>
      </c>
    </row>
    <row r="367" spans="1:8" x14ac:dyDescent="0.25">
      <c r="A367" s="22">
        <v>1</v>
      </c>
      <c r="B367" s="23">
        <v>10.7868499755859</v>
      </c>
      <c r="C367" s="23">
        <v>11</v>
      </c>
      <c r="D367" s="23">
        <v>9</v>
      </c>
      <c r="E367" s="23">
        <v>81</v>
      </c>
      <c r="F367" s="23">
        <v>56</v>
      </c>
      <c r="G367" s="23">
        <v>0</v>
      </c>
      <c r="H367" s="23">
        <v>0</v>
      </c>
    </row>
    <row r="368" spans="1:8" x14ac:dyDescent="0.25">
      <c r="A368" s="22">
        <v>1</v>
      </c>
      <c r="B368" s="23">
        <v>16.3230075836182</v>
      </c>
      <c r="C368" s="23">
        <v>12</v>
      </c>
      <c r="D368" s="23">
        <v>9</v>
      </c>
      <c r="E368" s="23">
        <v>81</v>
      </c>
      <c r="F368" s="23">
        <v>41</v>
      </c>
      <c r="G368" s="23">
        <v>0</v>
      </c>
      <c r="H368" s="23">
        <v>3</v>
      </c>
    </row>
    <row r="369" spans="1:8" x14ac:dyDescent="0.25">
      <c r="A369" s="22">
        <v>1</v>
      </c>
      <c r="B369" s="23">
        <v>30.5</v>
      </c>
      <c r="C369" s="23">
        <v>16</v>
      </c>
      <c r="D369" s="23">
        <v>14</v>
      </c>
      <c r="E369" s="23">
        <v>196</v>
      </c>
      <c r="F369" s="23">
        <v>45</v>
      </c>
      <c r="G369" s="23">
        <v>0</v>
      </c>
      <c r="H369" s="23">
        <v>1</v>
      </c>
    </row>
    <row r="370" spans="1:8" x14ac:dyDescent="0.25">
      <c r="A370" s="22">
        <v>1</v>
      </c>
      <c r="B370" s="23">
        <v>51.299625396728501</v>
      </c>
      <c r="C370" s="23">
        <v>17</v>
      </c>
      <c r="D370" s="23">
        <v>17</v>
      </c>
      <c r="E370" s="23">
        <v>289</v>
      </c>
      <c r="F370" s="23">
        <v>44</v>
      </c>
      <c r="G370" s="23">
        <v>0</v>
      </c>
      <c r="H370" s="23">
        <v>1</v>
      </c>
    </row>
    <row r="371" spans="1:8" x14ac:dyDescent="0.25">
      <c r="A371" s="22">
        <v>1</v>
      </c>
      <c r="B371" s="23">
        <v>33.049972534179702</v>
      </c>
      <c r="C371" s="23">
        <v>17</v>
      </c>
      <c r="D371" s="23">
        <v>12</v>
      </c>
      <c r="E371" s="23">
        <v>144</v>
      </c>
      <c r="F371" s="23">
        <v>50</v>
      </c>
      <c r="G371" s="23">
        <v>0</v>
      </c>
      <c r="H371" s="23">
        <v>1</v>
      </c>
    </row>
    <row r="372" spans="1:8" x14ac:dyDescent="0.25">
      <c r="A372" s="22">
        <v>1</v>
      </c>
      <c r="B372" s="23">
        <v>34.750011444091797</v>
      </c>
      <c r="C372" s="23">
        <v>14</v>
      </c>
      <c r="D372" s="23">
        <v>13</v>
      </c>
      <c r="E372" s="23">
        <v>169</v>
      </c>
      <c r="F372" s="23">
        <v>37</v>
      </c>
      <c r="G372" s="23">
        <v>0</v>
      </c>
      <c r="H372" s="23">
        <v>5</v>
      </c>
    </row>
    <row r="373" spans="1:8" x14ac:dyDescent="0.25">
      <c r="A373" s="22">
        <v>1</v>
      </c>
      <c r="B373" s="23">
        <v>16.400039672851602</v>
      </c>
      <c r="C373" s="23">
        <v>12</v>
      </c>
      <c r="D373" s="23">
        <v>8</v>
      </c>
      <c r="E373" s="23">
        <v>64</v>
      </c>
      <c r="F373" s="23">
        <v>44</v>
      </c>
      <c r="G373" s="23">
        <v>0</v>
      </c>
      <c r="H373" s="23">
        <v>1</v>
      </c>
    </row>
    <row r="374" spans="1:8" x14ac:dyDescent="0.25">
      <c r="A374" s="22">
        <v>1</v>
      </c>
      <c r="B374" s="23">
        <v>19.7000732421875</v>
      </c>
      <c r="C374" s="23">
        <v>14</v>
      </c>
      <c r="D374" s="23">
        <v>10</v>
      </c>
      <c r="E374" s="23">
        <v>100</v>
      </c>
      <c r="F374" s="23">
        <v>32</v>
      </c>
      <c r="G374" s="23">
        <v>0</v>
      </c>
      <c r="H374" s="23">
        <v>2</v>
      </c>
    </row>
    <row r="375" spans="1:8" x14ac:dyDescent="0.25">
      <c r="A375" s="22">
        <v>1</v>
      </c>
      <c r="B375" s="23">
        <v>6.6000027656555202</v>
      </c>
      <c r="C375" s="23">
        <v>12</v>
      </c>
      <c r="D375" s="23">
        <v>16</v>
      </c>
      <c r="E375" s="23">
        <v>256</v>
      </c>
      <c r="F375" s="23">
        <v>34</v>
      </c>
      <c r="G375" s="23">
        <v>1</v>
      </c>
      <c r="H375" s="23">
        <v>1</v>
      </c>
    </row>
    <row r="376" spans="1:8" x14ac:dyDescent="0.25">
      <c r="A376" s="22">
        <v>1</v>
      </c>
      <c r="B376" s="23">
        <v>9.0200080871581996</v>
      </c>
      <c r="C376" s="23">
        <v>10</v>
      </c>
      <c r="D376" s="23">
        <v>1</v>
      </c>
      <c r="E376" s="23">
        <v>1</v>
      </c>
      <c r="F376" s="23">
        <v>32</v>
      </c>
      <c r="G376" s="23">
        <v>0</v>
      </c>
      <c r="H376" s="23">
        <v>2</v>
      </c>
    </row>
    <row r="377" spans="1:8" x14ac:dyDescent="0.25">
      <c r="A377" s="22">
        <v>1</v>
      </c>
      <c r="B377" s="23">
        <v>10.4000082015991</v>
      </c>
      <c r="C377" s="23">
        <v>12</v>
      </c>
      <c r="D377" s="23">
        <v>6</v>
      </c>
      <c r="E377" s="23">
        <v>36</v>
      </c>
      <c r="F377" s="23">
        <v>37</v>
      </c>
      <c r="G377" s="23">
        <v>0</v>
      </c>
      <c r="H377" s="23">
        <v>3</v>
      </c>
    </row>
    <row r="378" spans="1:8" x14ac:dyDescent="0.25">
      <c r="A378" s="22">
        <v>1</v>
      </c>
      <c r="B378" s="23">
        <v>14.519988059997599</v>
      </c>
      <c r="C378" s="23">
        <v>13</v>
      </c>
      <c r="D378" s="23">
        <v>4</v>
      </c>
      <c r="E378" s="23">
        <v>16</v>
      </c>
      <c r="F378" s="23">
        <v>44</v>
      </c>
      <c r="G378" s="23">
        <v>0</v>
      </c>
      <c r="H378" s="23">
        <v>1</v>
      </c>
    </row>
    <row r="379" spans="1:8" x14ac:dyDescent="0.25">
      <c r="A379" s="22">
        <v>1</v>
      </c>
      <c r="B379" s="23">
        <v>17.199996948242202</v>
      </c>
      <c r="C379" s="23">
        <v>16</v>
      </c>
      <c r="D379" s="23">
        <v>8</v>
      </c>
      <c r="E379" s="23">
        <v>64</v>
      </c>
      <c r="F379" s="23">
        <v>34</v>
      </c>
      <c r="G379" s="23">
        <v>0</v>
      </c>
      <c r="H379" s="23">
        <v>2</v>
      </c>
    </row>
    <row r="380" spans="1:8" x14ac:dyDescent="0.25">
      <c r="A380" s="22">
        <v>1</v>
      </c>
      <c r="B380" s="23">
        <v>43</v>
      </c>
      <c r="C380" s="23">
        <v>12</v>
      </c>
      <c r="D380" s="23">
        <v>4</v>
      </c>
      <c r="E380" s="23">
        <v>16</v>
      </c>
      <c r="F380" s="23">
        <v>33</v>
      </c>
      <c r="G380" s="23">
        <v>1</v>
      </c>
      <c r="H380" s="23">
        <v>3</v>
      </c>
    </row>
    <row r="381" spans="1:8" x14ac:dyDescent="0.25">
      <c r="A381" s="22">
        <v>1</v>
      </c>
      <c r="B381" s="23">
        <v>13.8719596862793</v>
      </c>
      <c r="C381" s="23">
        <v>7</v>
      </c>
      <c r="D381" s="23">
        <v>15</v>
      </c>
      <c r="E381" s="23">
        <v>225</v>
      </c>
      <c r="F381" s="23">
        <v>43</v>
      </c>
      <c r="G381" s="23">
        <v>0</v>
      </c>
      <c r="H381" s="23">
        <v>3</v>
      </c>
    </row>
    <row r="382" spans="1:8" x14ac:dyDescent="0.25">
      <c r="A382" s="22">
        <v>1</v>
      </c>
      <c r="B382" s="23">
        <v>-2.9057452455162999E-2</v>
      </c>
      <c r="C382" s="23">
        <v>16</v>
      </c>
      <c r="D382" s="23">
        <v>7</v>
      </c>
      <c r="E382" s="23">
        <v>49</v>
      </c>
      <c r="F382" s="23">
        <v>35</v>
      </c>
      <c r="G382" s="23">
        <v>0</v>
      </c>
      <c r="H382" s="23">
        <v>2</v>
      </c>
    </row>
    <row r="383" spans="1:8" x14ac:dyDescent="0.25">
      <c r="A383" s="22">
        <v>1</v>
      </c>
      <c r="B383" s="23">
        <v>16.769943237304702</v>
      </c>
      <c r="C383" s="23">
        <v>14</v>
      </c>
      <c r="D383" s="23">
        <v>14</v>
      </c>
      <c r="E383" s="23">
        <v>196</v>
      </c>
      <c r="F383" s="23">
        <v>43</v>
      </c>
      <c r="G383" s="23">
        <v>0</v>
      </c>
      <c r="H383" s="23">
        <v>1</v>
      </c>
    </row>
    <row r="384" spans="1:8" x14ac:dyDescent="0.25">
      <c r="A384" s="22">
        <v>1</v>
      </c>
      <c r="B384" s="23">
        <v>7.7999997138977104</v>
      </c>
      <c r="C384" s="23">
        <v>12</v>
      </c>
      <c r="D384" s="23">
        <v>16</v>
      </c>
      <c r="E384" s="23">
        <v>256</v>
      </c>
      <c r="F384" s="23">
        <v>34</v>
      </c>
      <c r="G384" s="23">
        <v>0</v>
      </c>
      <c r="H384" s="23">
        <v>0</v>
      </c>
    </row>
    <row r="385" spans="1:8" x14ac:dyDescent="0.25">
      <c r="A385" s="22">
        <v>1</v>
      </c>
      <c r="B385" s="23">
        <v>14.500063896179199</v>
      </c>
      <c r="C385" s="23">
        <v>10</v>
      </c>
      <c r="D385" s="23">
        <v>15</v>
      </c>
      <c r="E385" s="23">
        <v>225</v>
      </c>
      <c r="F385" s="23">
        <v>36</v>
      </c>
      <c r="G385" s="23">
        <v>0</v>
      </c>
      <c r="H385" s="23">
        <v>3</v>
      </c>
    </row>
    <row r="386" spans="1:8" x14ac:dyDescent="0.25">
      <c r="A386" s="22">
        <v>1</v>
      </c>
      <c r="B386" s="23">
        <v>7.9000000953674299</v>
      </c>
      <c r="C386" s="23">
        <v>12</v>
      </c>
      <c r="D386" s="23">
        <v>23</v>
      </c>
      <c r="E386" s="23">
        <v>529</v>
      </c>
      <c r="F386" s="23">
        <v>41</v>
      </c>
      <c r="G386" s="23">
        <v>0</v>
      </c>
      <c r="H386" s="23">
        <v>2</v>
      </c>
    </row>
    <row r="387" spans="1:8" x14ac:dyDescent="0.25">
      <c r="A387" s="22">
        <v>1</v>
      </c>
      <c r="B387" s="23">
        <v>79.800010681152301</v>
      </c>
      <c r="C387" s="23">
        <v>16</v>
      </c>
      <c r="D387" s="23">
        <v>19</v>
      </c>
      <c r="E387" s="23">
        <v>361</v>
      </c>
      <c r="F387" s="23">
        <v>41</v>
      </c>
      <c r="G387" s="23">
        <v>0</v>
      </c>
      <c r="H387" s="23">
        <v>0</v>
      </c>
    </row>
    <row r="388" spans="1:8" x14ac:dyDescent="0.25">
      <c r="A388" s="22">
        <v>1</v>
      </c>
      <c r="B388" s="23">
        <v>7.1759700775146502</v>
      </c>
      <c r="C388" s="23">
        <v>10</v>
      </c>
      <c r="D388" s="23">
        <v>4</v>
      </c>
      <c r="E388" s="23">
        <v>16</v>
      </c>
      <c r="F388" s="23">
        <v>35</v>
      </c>
      <c r="G388" s="23">
        <v>0</v>
      </c>
      <c r="H388" s="23">
        <v>3</v>
      </c>
    </row>
    <row r="389" spans="1:8" x14ac:dyDescent="0.25">
      <c r="A389" s="22">
        <v>1</v>
      </c>
      <c r="B389" s="23">
        <v>17.506982803344702</v>
      </c>
      <c r="C389" s="23">
        <v>12</v>
      </c>
      <c r="D389" s="23">
        <v>12</v>
      </c>
      <c r="E389" s="23">
        <v>144</v>
      </c>
      <c r="F389" s="23">
        <v>32</v>
      </c>
      <c r="G389" s="23">
        <v>1</v>
      </c>
      <c r="H389" s="23">
        <v>3</v>
      </c>
    </row>
    <row r="390" spans="1:8" x14ac:dyDescent="0.25">
      <c r="A390" s="22">
        <v>1</v>
      </c>
      <c r="B390" s="23">
        <v>20.600000381469702</v>
      </c>
      <c r="C390" s="23">
        <v>14</v>
      </c>
      <c r="D390" s="23">
        <v>12</v>
      </c>
      <c r="E390" s="23">
        <v>144</v>
      </c>
      <c r="F390" s="23">
        <v>30</v>
      </c>
      <c r="G390" s="23">
        <v>0</v>
      </c>
      <c r="H390" s="23">
        <v>0</v>
      </c>
    </row>
    <row r="391" spans="1:8" x14ac:dyDescent="0.25">
      <c r="A391" s="22">
        <v>1</v>
      </c>
      <c r="B391" s="23">
        <v>18.5599155426025</v>
      </c>
      <c r="C391" s="23">
        <v>12</v>
      </c>
      <c r="D391" s="23">
        <v>25</v>
      </c>
      <c r="E391" s="23">
        <v>625</v>
      </c>
      <c r="F391" s="23">
        <v>43</v>
      </c>
      <c r="G391" s="23">
        <v>0</v>
      </c>
      <c r="H391" s="23">
        <v>0</v>
      </c>
    </row>
    <row r="392" spans="1:8" x14ac:dyDescent="0.25">
      <c r="A392" s="22">
        <v>1</v>
      </c>
      <c r="B392" s="23">
        <v>9.3000001907348597</v>
      </c>
      <c r="C392" s="23">
        <v>6</v>
      </c>
      <c r="D392" s="23">
        <v>14</v>
      </c>
      <c r="E392" s="23">
        <v>196</v>
      </c>
      <c r="F392" s="23">
        <v>54</v>
      </c>
      <c r="G392" s="23">
        <v>0</v>
      </c>
      <c r="H392" s="23">
        <v>0</v>
      </c>
    </row>
    <row r="393" spans="1:8" x14ac:dyDescent="0.25">
      <c r="A393" s="22">
        <v>1</v>
      </c>
      <c r="B393" s="23">
        <v>5.1200075149536097</v>
      </c>
      <c r="C393" s="23">
        <v>15</v>
      </c>
      <c r="D393" s="23">
        <v>14</v>
      </c>
      <c r="E393" s="23">
        <v>196</v>
      </c>
      <c r="F393" s="23">
        <v>35</v>
      </c>
      <c r="G393" s="23">
        <v>0</v>
      </c>
      <c r="H393" s="23">
        <v>2</v>
      </c>
    </row>
    <row r="394" spans="1:8" x14ac:dyDescent="0.25">
      <c r="A394" s="22">
        <v>1</v>
      </c>
      <c r="B394" s="23">
        <v>14.500038146972701</v>
      </c>
      <c r="C394" s="23">
        <v>12</v>
      </c>
      <c r="D394" s="23">
        <v>11</v>
      </c>
      <c r="E394" s="23">
        <v>121</v>
      </c>
      <c r="F394" s="23">
        <v>50</v>
      </c>
      <c r="G394" s="23">
        <v>0</v>
      </c>
      <c r="H394" s="23">
        <v>0</v>
      </c>
    </row>
    <row r="395" spans="1:8" x14ac:dyDescent="0.25">
      <c r="A395" s="22">
        <v>1</v>
      </c>
      <c r="B395" s="23">
        <v>19.7999992370606</v>
      </c>
      <c r="C395" s="23">
        <v>17</v>
      </c>
      <c r="D395" s="23">
        <v>7</v>
      </c>
      <c r="E395" s="23">
        <v>49</v>
      </c>
      <c r="F395" s="23">
        <v>34</v>
      </c>
      <c r="G395" s="23">
        <v>1</v>
      </c>
      <c r="H395" s="23">
        <v>1</v>
      </c>
    </row>
    <row r="396" spans="1:8" x14ac:dyDescent="0.25">
      <c r="A396" s="22">
        <v>1</v>
      </c>
      <c r="B396" s="23">
        <v>18.299949645996101</v>
      </c>
      <c r="C396" s="23">
        <v>14</v>
      </c>
      <c r="D396" s="23">
        <v>18</v>
      </c>
      <c r="E396" s="23">
        <v>324</v>
      </c>
      <c r="F396" s="23">
        <v>52</v>
      </c>
      <c r="G396" s="23">
        <v>0</v>
      </c>
      <c r="H396" s="23">
        <v>0</v>
      </c>
    </row>
    <row r="397" spans="1:8" x14ac:dyDescent="0.25">
      <c r="A397" s="22">
        <v>1</v>
      </c>
      <c r="B397" s="23">
        <v>33.999935150146499</v>
      </c>
      <c r="C397" s="23">
        <v>13</v>
      </c>
      <c r="D397" s="23">
        <v>4</v>
      </c>
      <c r="E397" s="23">
        <v>16</v>
      </c>
      <c r="F397" s="23">
        <v>35</v>
      </c>
      <c r="G397" s="23">
        <v>0</v>
      </c>
      <c r="H397" s="23">
        <v>3</v>
      </c>
    </row>
    <row r="398" spans="1:8" x14ac:dyDescent="0.25">
      <c r="A398" s="22">
        <v>1</v>
      </c>
      <c r="B398" s="23">
        <v>11.627936363220201</v>
      </c>
      <c r="C398" s="23">
        <v>6</v>
      </c>
      <c r="D398" s="23">
        <v>37</v>
      </c>
      <c r="E398" s="23">
        <v>1369</v>
      </c>
      <c r="F398" s="23">
        <v>55</v>
      </c>
      <c r="G398" s="23">
        <v>0</v>
      </c>
      <c r="H398" s="23">
        <v>0</v>
      </c>
    </row>
    <row r="399" spans="1:8" x14ac:dyDescent="0.25">
      <c r="A399" s="22">
        <v>1</v>
      </c>
      <c r="B399" s="23">
        <v>11.800045967102101</v>
      </c>
      <c r="C399" s="23">
        <v>16</v>
      </c>
      <c r="D399" s="23">
        <v>13</v>
      </c>
      <c r="E399" s="23">
        <v>169</v>
      </c>
      <c r="F399" s="23">
        <v>35</v>
      </c>
      <c r="G399" s="23">
        <v>0</v>
      </c>
      <c r="H399" s="23">
        <v>0</v>
      </c>
    </row>
    <row r="400" spans="1:8" x14ac:dyDescent="0.25">
      <c r="A400" s="22">
        <v>1</v>
      </c>
      <c r="B400" s="23">
        <v>39.0999755859375</v>
      </c>
      <c r="C400" s="23">
        <v>14</v>
      </c>
      <c r="D400" s="23">
        <v>14</v>
      </c>
      <c r="E400" s="23">
        <v>196</v>
      </c>
      <c r="F400" s="23">
        <v>49</v>
      </c>
      <c r="G400" s="23">
        <v>0</v>
      </c>
      <c r="H400" s="23">
        <v>1</v>
      </c>
    </row>
    <row r="401" spans="1:8" x14ac:dyDescent="0.25">
      <c r="A401" s="22">
        <v>1</v>
      </c>
      <c r="B401" s="23">
        <v>18.430070877075199</v>
      </c>
      <c r="C401" s="23">
        <v>15</v>
      </c>
      <c r="D401" s="23">
        <v>17</v>
      </c>
      <c r="E401" s="23">
        <v>289</v>
      </c>
      <c r="F401" s="23">
        <v>38</v>
      </c>
      <c r="G401" s="23">
        <v>2</v>
      </c>
      <c r="H401" s="23">
        <v>2</v>
      </c>
    </row>
    <row r="402" spans="1:8" x14ac:dyDescent="0.25">
      <c r="A402" s="22">
        <v>1</v>
      </c>
      <c r="B402" s="23">
        <v>21</v>
      </c>
      <c r="C402" s="23">
        <v>14</v>
      </c>
      <c r="D402" s="23">
        <v>5</v>
      </c>
      <c r="E402" s="23">
        <v>25</v>
      </c>
      <c r="F402" s="23">
        <v>42</v>
      </c>
      <c r="G402" s="23">
        <v>0</v>
      </c>
      <c r="H402" s="23">
        <v>2</v>
      </c>
    </row>
    <row r="403" spans="1:8" x14ac:dyDescent="0.25">
      <c r="A403" s="22">
        <v>1</v>
      </c>
      <c r="B403" s="23">
        <v>59</v>
      </c>
      <c r="C403" s="23">
        <v>8</v>
      </c>
      <c r="D403" s="23">
        <v>2</v>
      </c>
      <c r="E403" s="23">
        <v>4</v>
      </c>
      <c r="F403" s="23">
        <v>48</v>
      </c>
      <c r="G403" s="23">
        <v>0</v>
      </c>
      <c r="H403" s="23">
        <v>1</v>
      </c>
    </row>
    <row r="404" spans="1:8" x14ac:dyDescent="0.25">
      <c r="A404" s="22">
        <v>1</v>
      </c>
      <c r="B404" s="23">
        <v>25.2999992370606</v>
      </c>
      <c r="C404" s="23">
        <v>14</v>
      </c>
      <c r="D404" s="23">
        <v>0</v>
      </c>
      <c r="E404" s="23">
        <v>0</v>
      </c>
      <c r="F404" s="23">
        <v>51</v>
      </c>
      <c r="G404" s="23">
        <v>0</v>
      </c>
      <c r="H404" s="23">
        <v>0</v>
      </c>
    </row>
    <row r="405" spans="1:8" x14ac:dyDescent="0.25">
      <c r="A405" s="22">
        <v>1</v>
      </c>
      <c r="B405" s="23">
        <v>23.2489910125732</v>
      </c>
      <c r="C405" s="23">
        <v>12</v>
      </c>
      <c r="D405" s="23">
        <v>3</v>
      </c>
      <c r="E405" s="23">
        <v>9</v>
      </c>
      <c r="F405" s="23">
        <v>43</v>
      </c>
      <c r="G405" s="23">
        <v>0</v>
      </c>
      <c r="H405" s="23">
        <v>2</v>
      </c>
    </row>
    <row r="406" spans="1:8" x14ac:dyDescent="0.25">
      <c r="A406" s="22">
        <v>1</v>
      </c>
      <c r="B406" s="23">
        <v>24.928087234497099</v>
      </c>
      <c r="C406" s="23">
        <v>12</v>
      </c>
      <c r="D406" s="23">
        <v>21</v>
      </c>
      <c r="E406" s="23">
        <v>441</v>
      </c>
      <c r="F406" s="23">
        <v>43</v>
      </c>
      <c r="G406" s="23">
        <v>0</v>
      </c>
      <c r="H406" s="23">
        <v>1</v>
      </c>
    </row>
    <row r="407" spans="1:8" x14ac:dyDescent="0.25">
      <c r="A407" s="22">
        <v>1</v>
      </c>
      <c r="B407" s="23">
        <v>14.7819881439209</v>
      </c>
      <c r="C407" s="23">
        <v>12</v>
      </c>
      <c r="D407" s="23">
        <v>20</v>
      </c>
      <c r="E407" s="23">
        <v>400</v>
      </c>
      <c r="F407" s="23">
        <v>38</v>
      </c>
      <c r="G407" s="23">
        <v>0</v>
      </c>
      <c r="H407" s="23">
        <v>1</v>
      </c>
    </row>
    <row r="408" spans="1:8" x14ac:dyDescent="0.25">
      <c r="A408" s="22">
        <v>1</v>
      </c>
      <c r="B408" s="23">
        <v>18.900028228759801</v>
      </c>
      <c r="C408" s="23">
        <v>12</v>
      </c>
      <c r="D408" s="23">
        <v>19</v>
      </c>
      <c r="E408" s="23">
        <v>361</v>
      </c>
      <c r="F408" s="23">
        <v>44</v>
      </c>
      <c r="G408" s="23">
        <v>0</v>
      </c>
      <c r="H408" s="23">
        <v>1</v>
      </c>
    </row>
    <row r="409" spans="1:8" x14ac:dyDescent="0.25">
      <c r="A409" s="22">
        <v>1</v>
      </c>
      <c r="B409" s="23">
        <v>21</v>
      </c>
      <c r="C409" s="23">
        <v>12</v>
      </c>
      <c r="D409" s="23">
        <v>4</v>
      </c>
      <c r="E409" s="23">
        <v>16</v>
      </c>
      <c r="F409" s="23">
        <v>36</v>
      </c>
      <c r="G409" s="23">
        <v>1</v>
      </c>
      <c r="H409" s="23">
        <v>3</v>
      </c>
    </row>
    <row r="410" spans="1:8" x14ac:dyDescent="0.25">
      <c r="A410" s="22">
        <v>1</v>
      </c>
      <c r="B410" s="23">
        <v>10.0000095367432</v>
      </c>
      <c r="C410" s="23">
        <v>12</v>
      </c>
      <c r="D410" s="23">
        <v>19</v>
      </c>
      <c r="E410" s="23">
        <v>361</v>
      </c>
      <c r="F410" s="23">
        <v>38</v>
      </c>
      <c r="G410" s="23">
        <v>0</v>
      </c>
      <c r="H410" s="23">
        <v>0</v>
      </c>
    </row>
    <row r="411" spans="1:8" x14ac:dyDescent="0.25">
      <c r="A411" s="22">
        <v>1</v>
      </c>
      <c r="B411" s="23">
        <v>29.309974670410199</v>
      </c>
      <c r="C411" s="23">
        <v>8</v>
      </c>
      <c r="D411" s="23">
        <v>11</v>
      </c>
      <c r="E411" s="23">
        <v>121</v>
      </c>
      <c r="F411" s="23">
        <v>47</v>
      </c>
      <c r="G411" s="23">
        <v>0</v>
      </c>
      <c r="H411" s="23">
        <v>0</v>
      </c>
    </row>
    <row r="412" spans="1:8" x14ac:dyDescent="0.25">
      <c r="A412" s="22">
        <v>1</v>
      </c>
      <c r="B412" s="23">
        <v>13.140031814575201</v>
      </c>
      <c r="C412" s="23">
        <v>12</v>
      </c>
      <c r="D412" s="23">
        <v>14</v>
      </c>
      <c r="E412" s="23">
        <v>196</v>
      </c>
      <c r="F412" s="23">
        <v>34</v>
      </c>
      <c r="G412" s="23">
        <v>0</v>
      </c>
      <c r="H412" s="23">
        <v>2</v>
      </c>
    </row>
    <row r="413" spans="1:8" x14ac:dyDescent="0.25">
      <c r="A413" s="22">
        <v>1</v>
      </c>
      <c r="B413" s="23">
        <v>25.089994430541999</v>
      </c>
      <c r="C413" s="23">
        <v>17</v>
      </c>
      <c r="D413" s="23">
        <v>8</v>
      </c>
      <c r="E413" s="23">
        <v>64</v>
      </c>
      <c r="F413" s="23">
        <v>40</v>
      </c>
      <c r="G413" s="23">
        <v>1</v>
      </c>
      <c r="H413" s="23">
        <v>2</v>
      </c>
    </row>
    <row r="414" spans="1:8" x14ac:dyDescent="0.25">
      <c r="A414" s="22">
        <v>1</v>
      </c>
      <c r="B414" s="23">
        <v>14.599931716919</v>
      </c>
      <c r="C414" s="23">
        <v>12</v>
      </c>
      <c r="D414" s="23">
        <v>13</v>
      </c>
      <c r="E414" s="23">
        <v>169</v>
      </c>
      <c r="F414" s="23">
        <v>31</v>
      </c>
      <c r="G414" s="23">
        <v>0</v>
      </c>
      <c r="H414" s="23">
        <v>1</v>
      </c>
    </row>
    <row r="415" spans="1:8" x14ac:dyDescent="0.25">
      <c r="A415" s="22">
        <v>1</v>
      </c>
      <c r="B415" s="23">
        <v>1.20000123977661</v>
      </c>
      <c r="C415" s="23">
        <v>12</v>
      </c>
      <c r="D415" s="23">
        <v>24</v>
      </c>
      <c r="E415" s="23">
        <v>576</v>
      </c>
      <c r="F415" s="23">
        <v>46</v>
      </c>
      <c r="G415" s="23">
        <v>0</v>
      </c>
      <c r="H415" s="23">
        <v>0</v>
      </c>
    </row>
    <row r="416" spans="1:8" x14ac:dyDescent="0.25">
      <c r="A416" s="22">
        <v>1</v>
      </c>
      <c r="B416" s="23">
        <v>32.000003814697301</v>
      </c>
      <c r="C416" s="23">
        <v>14</v>
      </c>
      <c r="D416" s="23">
        <v>1</v>
      </c>
      <c r="E416" s="23">
        <v>1</v>
      </c>
      <c r="F416" s="23">
        <v>36</v>
      </c>
      <c r="G416" s="23">
        <v>0</v>
      </c>
      <c r="H416" s="23">
        <v>3</v>
      </c>
    </row>
    <row r="417" spans="1:8" x14ac:dyDescent="0.25">
      <c r="A417" s="22">
        <v>1</v>
      </c>
      <c r="B417" s="23">
        <v>16.119970321655298</v>
      </c>
      <c r="C417" s="23">
        <v>13</v>
      </c>
      <c r="D417" s="23">
        <v>1</v>
      </c>
      <c r="E417" s="23">
        <v>1</v>
      </c>
      <c r="F417" s="23">
        <v>39</v>
      </c>
      <c r="G417" s="23">
        <v>1</v>
      </c>
      <c r="H417" s="23">
        <v>2</v>
      </c>
    </row>
    <row r="418" spans="1:8" x14ac:dyDescent="0.25">
      <c r="A418" s="22">
        <v>1</v>
      </c>
      <c r="B418" s="23">
        <v>26.500022888183601</v>
      </c>
      <c r="C418" s="23">
        <v>17</v>
      </c>
      <c r="D418" s="23">
        <v>3</v>
      </c>
      <c r="E418" s="23">
        <v>9</v>
      </c>
      <c r="F418" s="23">
        <v>36</v>
      </c>
      <c r="G418" s="23">
        <v>0</v>
      </c>
      <c r="H418" s="23">
        <v>2</v>
      </c>
    </row>
    <row r="419" spans="1:8" x14ac:dyDescent="0.25">
      <c r="A419" s="22">
        <v>1</v>
      </c>
      <c r="B419" s="23">
        <v>12.7500553131104</v>
      </c>
      <c r="C419" s="23">
        <v>8</v>
      </c>
      <c r="D419" s="23">
        <v>4</v>
      </c>
      <c r="E419" s="23">
        <v>16</v>
      </c>
      <c r="F419" s="23">
        <v>37</v>
      </c>
      <c r="G419" s="23">
        <v>0</v>
      </c>
      <c r="H419" s="23">
        <v>4</v>
      </c>
    </row>
    <row r="420" spans="1:8" x14ac:dyDescent="0.25">
      <c r="A420" s="22">
        <v>1</v>
      </c>
      <c r="B420" s="23">
        <v>12.8999996185303</v>
      </c>
      <c r="C420" s="23">
        <v>12</v>
      </c>
      <c r="D420" s="23">
        <v>21</v>
      </c>
      <c r="E420" s="23">
        <v>441</v>
      </c>
      <c r="F420" s="23">
        <v>39</v>
      </c>
      <c r="G420" s="23">
        <v>0</v>
      </c>
      <c r="H420" s="23">
        <v>4</v>
      </c>
    </row>
    <row r="421" spans="1:8" x14ac:dyDescent="0.25">
      <c r="A421" s="22">
        <v>1</v>
      </c>
      <c r="B421" s="23">
        <v>10.699975013732899</v>
      </c>
      <c r="C421" s="23">
        <v>11</v>
      </c>
      <c r="D421" s="23">
        <v>10</v>
      </c>
      <c r="E421" s="23">
        <v>100</v>
      </c>
      <c r="F421" s="23">
        <v>36</v>
      </c>
      <c r="G421" s="23">
        <v>1</v>
      </c>
      <c r="H421" s="23">
        <v>3</v>
      </c>
    </row>
    <row r="422" spans="1:8" x14ac:dyDescent="0.25">
      <c r="A422" s="22">
        <v>1</v>
      </c>
      <c r="B422" s="23">
        <v>14.4340314865112</v>
      </c>
      <c r="C422" s="23">
        <v>12</v>
      </c>
      <c r="D422" s="23">
        <v>13</v>
      </c>
      <c r="E422" s="23">
        <v>169</v>
      </c>
      <c r="F422" s="23">
        <v>49</v>
      </c>
      <c r="G422" s="23">
        <v>0</v>
      </c>
      <c r="H422" s="23">
        <v>2</v>
      </c>
    </row>
    <row r="423" spans="1:8" x14ac:dyDescent="0.25">
      <c r="A423" s="22">
        <v>1</v>
      </c>
      <c r="B423" s="23">
        <v>23.708999633789102</v>
      </c>
      <c r="C423" s="23">
        <v>12</v>
      </c>
      <c r="D423" s="23">
        <v>9</v>
      </c>
      <c r="E423" s="23">
        <v>81</v>
      </c>
      <c r="F423" s="23">
        <v>45</v>
      </c>
      <c r="G423" s="23">
        <v>1</v>
      </c>
      <c r="H423" s="23">
        <v>1</v>
      </c>
    </row>
    <row r="424" spans="1:8" x14ac:dyDescent="0.25">
      <c r="A424" s="22">
        <v>1</v>
      </c>
      <c r="B424" s="23">
        <v>15.100004196166999</v>
      </c>
      <c r="C424" s="23">
        <v>17</v>
      </c>
      <c r="D424" s="23">
        <v>14</v>
      </c>
      <c r="E424" s="23">
        <v>196</v>
      </c>
      <c r="F424" s="23">
        <v>32</v>
      </c>
      <c r="G424" s="23">
        <v>2</v>
      </c>
      <c r="H424" s="23">
        <v>0</v>
      </c>
    </row>
    <row r="425" spans="1:8" x14ac:dyDescent="0.25">
      <c r="A425" s="22">
        <v>1</v>
      </c>
      <c r="B425" s="23">
        <v>18.199975967407202</v>
      </c>
      <c r="C425" s="23">
        <v>10</v>
      </c>
      <c r="D425" s="23">
        <v>2</v>
      </c>
      <c r="E425" s="23">
        <v>4</v>
      </c>
      <c r="F425" s="23">
        <v>36</v>
      </c>
      <c r="G425" s="23">
        <v>0</v>
      </c>
      <c r="H425" s="23">
        <v>5</v>
      </c>
    </row>
    <row r="426" spans="1:8" x14ac:dyDescent="0.25">
      <c r="A426" s="22">
        <v>1</v>
      </c>
      <c r="B426" s="23">
        <v>22.641056060791001</v>
      </c>
      <c r="C426" s="23">
        <v>12</v>
      </c>
      <c r="D426" s="23">
        <v>21</v>
      </c>
      <c r="E426" s="23">
        <v>441</v>
      </c>
      <c r="F426" s="23">
        <v>40</v>
      </c>
      <c r="G426" s="23">
        <v>0</v>
      </c>
      <c r="H426" s="23">
        <v>1</v>
      </c>
    </row>
    <row r="427" spans="1:8" x14ac:dyDescent="0.25">
      <c r="A427" s="22">
        <v>1</v>
      </c>
      <c r="B427" s="23">
        <v>21.640079498291001</v>
      </c>
      <c r="C427" s="23">
        <v>13</v>
      </c>
      <c r="D427" s="23">
        <v>22</v>
      </c>
      <c r="E427" s="23">
        <v>484</v>
      </c>
      <c r="F427" s="23">
        <v>43</v>
      </c>
      <c r="G427" s="23">
        <v>0</v>
      </c>
      <c r="H427" s="23">
        <v>2</v>
      </c>
    </row>
    <row r="428" spans="1:8" x14ac:dyDescent="0.25">
      <c r="A428" s="22">
        <v>1</v>
      </c>
      <c r="B428" s="23">
        <v>23.999984741210898</v>
      </c>
      <c r="C428" s="23">
        <v>12</v>
      </c>
      <c r="D428" s="23">
        <v>14</v>
      </c>
      <c r="E428" s="23">
        <v>196</v>
      </c>
      <c r="F428" s="23">
        <v>33</v>
      </c>
      <c r="G428" s="23">
        <v>0</v>
      </c>
      <c r="H428" s="23">
        <v>1</v>
      </c>
    </row>
    <row r="429" spans="1:8" x14ac:dyDescent="0.25">
      <c r="A429" s="22">
        <v>1</v>
      </c>
      <c r="B429" s="23">
        <v>16.000015258789102</v>
      </c>
      <c r="C429" s="23">
        <v>12</v>
      </c>
      <c r="D429" s="23">
        <v>7</v>
      </c>
      <c r="E429" s="23">
        <v>49</v>
      </c>
      <c r="F429" s="23">
        <v>30</v>
      </c>
      <c r="G429" s="23">
        <v>0</v>
      </c>
      <c r="H429" s="23">
        <v>1</v>
      </c>
    </row>
    <row r="430" spans="1:8" x14ac:dyDescent="0.25">
      <c r="A430" s="22">
        <v>0</v>
      </c>
      <c r="B430" s="23">
        <v>21.024999618530298</v>
      </c>
      <c r="C430" s="23">
        <v>12</v>
      </c>
      <c r="D430" s="23">
        <v>2</v>
      </c>
      <c r="E430" s="23">
        <v>4</v>
      </c>
      <c r="F430" s="23">
        <v>49</v>
      </c>
      <c r="G430" s="23">
        <v>0</v>
      </c>
      <c r="H430" s="23">
        <v>1</v>
      </c>
    </row>
    <row r="431" spans="1:8" x14ac:dyDescent="0.25">
      <c r="A431" s="22">
        <v>0</v>
      </c>
      <c r="B431" s="23">
        <v>23.600000381469702</v>
      </c>
      <c r="C431" s="23">
        <v>16</v>
      </c>
      <c r="D431" s="23">
        <v>5</v>
      </c>
      <c r="E431" s="23">
        <v>25</v>
      </c>
      <c r="F431" s="23">
        <v>30</v>
      </c>
      <c r="G431" s="23">
        <v>2</v>
      </c>
      <c r="H431" s="23">
        <v>0</v>
      </c>
    </row>
    <row r="432" spans="1:8" x14ac:dyDescent="0.25">
      <c r="A432" s="22">
        <v>0</v>
      </c>
      <c r="B432" s="23">
        <v>22.7999992370606</v>
      </c>
      <c r="C432" s="23">
        <v>12</v>
      </c>
      <c r="D432" s="23">
        <v>12</v>
      </c>
      <c r="E432" s="23">
        <v>144</v>
      </c>
      <c r="F432" s="23">
        <v>30</v>
      </c>
      <c r="G432" s="23">
        <v>1</v>
      </c>
      <c r="H432" s="23">
        <v>0</v>
      </c>
    </row>
    <row r="433" spans="1:8" x14ac:dyDescent="0.25">
      <c r="A433" s="22">
        <v>0</v>
      </c>
      <c r="B433" s="23">
        <v>35.909999847412102</v>
      </c>
      <c r="C433" s="23">
        <v>12</v>
      </c>
      <c r="D433" s="23">
        <v>1</v>
      </c>
      <c r="E433" s="23">
        <v>1</v>
      </c>
      <c r="F433" s="23">
        <v>41</v>
      </c>
      <c r="G433" s="23">
        <v>0</v>
      </c>
      <c r="H433" s="23">
        <v>4</v>
      </c>
    </row>
    <row r="434" spans="1:8" x14ac:dyDescent="0.25">
      <c r="A434" s="22">
        <v>0</v>
      </c>
      <c r="B434" s="23">
        <v>21.700000762939499</v>
      </c>
      <c r="C434" s="23">
        <v>12</v>
      </c>
      <c r="D434" s="23">
        <v>12</v>
      </c>
      <c r="E434" s="23">
        <v>144</v>
      </c>
      <c r="F434" s="23">
        <v>45</v>
      </c>
      <c r="G434" s="23">
        <v>0</v>
      </c>
      <c r="H434" s="23">
        <v>1</v>
      </c>
    </row>
    <row r="435" spans="1:8" x14ac:dyDescent="0.25">
      <c r="A435" s="22">
        <v>0</v>
      </c>
      <c r="B435" s="23">
        <v>21.822999954223601</v>
      </c>
      <c r="C435" s="23">
        <v>12</v>
      </c>
      <c r="D435" s="23">
        <v>4</v>
      </c>
      <c r="E435" s="23">
        <v>16</v>
      </c>
      <c r="F435" s="23">
        <v>43</v>
      </c>
      <c r="G435" s="23">
        <v>0</v>
      </c>
      <c r="H435" s="23">
        <v>5</v>
      </c>
    </row>
    <row r="436" spans="1:8" x14ac:dyDescent="0.25">
      <c r="A436" s="22">
        <v>0</v>
      </c>
      <c r="B436" s="23">
        <v>31</v>
      </c>
      <c r="C436" s="23">
        <v>13</v>
      </c>
      <c r="D436" s="23">
        <v>9</v>
      </c>
      <c r="E436" s="23">
        <v>81</v>
      </c>
      <c r="F436" s="23">
        <v>42</v>
      </c>
      <c r="G436" s="23">
        <v>0</v>
      </c>
      <c r="H436" s="23">
        <v>1</v>
      </c>
    </row>
    <row r="437" spans="1:8" x14ac:dyDescent="0.25">
      <c r="A437" s="22">
        <v>0</v>
      </c>
      <c r="B437" s="23">
        <v>15.300000190734901</v>
      </c>
      <c r="C437" s="23">
        <v>12</v>
      </c>
      <c r="D437" s="23">
        <v>9</v>
      </c>
      <c r="E437" s="23">
        <v>81</v>
      </c>
      <c r="F437" s="23">
        <v>60</v>
      </c>
      <c r="G437" s="23">
        <v>0</v>
      </c>
      <c r="H437" s="23">
        <v>0</v>
      </c>
    </row>
    <row r="438" spans="1:8" x14ac:dyDescent="0.25">
      <c r="A438" s="22">
        <v>0</v>
      </c>
      <c r="B438" s="23">
        <v>12.925000190734901</v>
      </c>
      <c r="C438" s="23">
        <v>12</v>
      </c>
      <c r="D438" s="23">
        <v>6</v>
      </c>
      <c r="E438" s="23">
        <v>36</v>
      </c>
      <c r="F438" s="23">
        <v>57</v>
      </c>
      <c r="G438" s="23">
        <v>0</v>
      </c>
      <c r="H438" s="23">
        <v>0</v>
      </c>
    </row>
    <row r="439" spans="1:8" x14ac:dyDescent="0.25">
      <c r="A439" s="22">
        <v>0</v>
      </c>
      <c r="B439" s="23">
        <v>15.829999923706101</v>
      </c>
      <c r="C439" s="23">
        <v>10</v>
      </c>
      <c r="D439" s="23">
        <v>5</v>
      </c>
      <c r="E439" s="23">
        <v>25</v>
      </c>
      <c r="F439" s="23">
        <v>38</v>
      </c>
      <c r="G439" s="23">
        <v>0</v>
      </c>
      <c r="H439" s="23">
        <v>2</v>
      </c>
    </row>
    <row r="440" spans="1:8" x14ac:dyDescent="0.25">
      <c r="A440" s="22">
        <v>0</v>
      </c>
      <c r="B440" s="23">
        <v>30.200000762939499</v>
      </c>
      <c r="C440" s="23">
        <v>12</v>
      </c>
      <c r="D440" s="23">
        <v>5</v>
      </c>
      <c r="E440" s="23">
        <v>25</v>
      </c>
      <c r="F440" s="23">
        <v>56</v>
      </c>
      <c r="G440" s="23">
        <v>0</v>
      </c>
      <c r="H440" s="23">
        <v>0</v>
      </c>
    </row>
    <row r="441" spans="1:8" x14ac:dyDescent="0.25">
      <c r="A441" s="22">
        <v>0</v>
      </c>
      <c r="B441" s="23">
        <v>16.600000381469702</v>
      </c>
      <c r="C441" s="23">
        <v>12</v>
      </c>
      <c r="D441" s="23">
        <v>8</v>
      </c>
      <c r="E441" s="23">
        <v>64</v>
      </c>
      <c r="F441" s="23">
        <v>32</v>
      </c>
      <c r="G441" s="23">
        <v>0</v>
      </c>
      <c r="H441" s="23">
        <v>3</v>
      </c>
    </row>
    <row r="442" spans="1:8" x14ac:dyDescent="0.25">
      <c r="A442" s="22">
        <v>0</v>
      </c>
      <c r="B442" s="23">
        <v>11</v>
      </c>
      <c r="C442" s="23">
        <v>7</v>
      </c>
      <c r="D442" s="23">
        <v>2</v>
      </c>
      <c r="E442" s="23">
        <v>4</v>
      </c>
      <c r="F442" s="23">
        <v>49</v>
      </c>
      <c r="G442" s="23">
        <v>0</v>
      </c>
      <c r="H442" s="23">
        <v>1</v>
      </c>
    </row>
    <row r="443" spans="1:8" x14ac:dyDescent="0.25">
      <c r="A443" s="22">
        <v>0</v>
      </c>
      <c r="B443" s="23">
        <v>15</v>
      </c>
      <c r="C443" s="23">
        <v>12</v>
      </c>
      <c r="D443" s="23">
        <v>6</v>
      </c>
      <c r="E443" s="23">
        <v>36</v>
      </c>
      <c r="F443" s="23">
        <v>55</v>
      </c>
      <c r="G443" s="23">
        <v>0</v>
      </c>
      <c r="H443" s="23">
        <v>0</v>
      </c>
    </row>
    <row r="444" spans="1:8" x14ac:dyDescent="0.25">
      <c r="A444" s="22">
        <v>0</v>
      </c>
      <c r="B444" s="23">
        <v>20.527999877929702</v>
      </c>
      <c r="C444" s="23">
        <v>9</v>
      </c>
      <c r="D444" s="23">
        <v>0</v>
      </c>
      <c r="E444" s="23">
        <v>0</v>
      </c>
      <c r="F444" s="23">
        <v>36</v>
      </c>
      <c r="G444" s="23">
        <v>1</v>
      </c>
      <c r="H444" s="23">
        <v>1</v>
      </c>
    </row>
    <row r="445" spans="1:8" x14ac:dyDescent="0.25">
      <c r="A445" s="22">
        <v>0</v>
      </c>
      <c r="B445" s="23">
        <v>13.126000404357899</v>
      </c>
      <c r="C445" s="23">
        <v>12</v>
      </c>
      <c r="D445" s="23">
        <v>3</v>
      </c>
      <c r="E445" s="23">
        <v>9</v>
      </c>
      <c r="F445" s="23">
        <v>44</v>
      </c>
      <c r="G445" s="23">
        <v>0</v>
      </c>
      <c r="H445" s="23">
        <v>3</v>
      </c>
    </row>
    <row r="446" spans="1:8" x14ac:dyDescent="0.25">
      <c r="A446" s="22">
        <v>0</v>
      </c>
      <c r="B446" s="23">
        <v>15.550000190734901</v>
      </c>
      <c r="C446" s="23">
        <v>10</v>
      </c>
      <c r="D446" s="23">
        <v>7</v>
      </c>
      <c r="E446" s="23">
        <v>49</v>
      </c>
      <c r="F446" s="23">
        <v>44</v>
      </c>
      <c r="G446" s="23">
        <v>0</v>
      </c>
      <c r="H446" s="23">
        <v>1</v>
      </c>
    </row>
    <row r="447" spans="1:8" x14ac:dyDescent="0.25">
      <c r="A447" s="22">
        <v>0</v>
      </c>
      <c r="B447" s="23">
        <v>18.0100002288818</v>
      </c>
      <c r="C447" s="23">
        <v>14</v>
      </c>
      <c r="D447" s="23">
        <v>3</v>
      </c>
      <c r="E447" s="23">
        <v>9</v>
      </c>
      <c r="F447" s="23">
        <v>35</v>
      </c>
      <c r="G447" s="23">
        <v>1</v>
      </c>
      <c r="H447" s="23">
        <v>2</v>
      </c>
    </row>
    <row r="448" spans="1:8" x14ac:dyDescent="0.25">
      <c r="A448" s="22">
        <v>0</v>
      </c>
      <c r="B448" s="23">
        <v>18.874000549316399</v>
      </c>
      <c r="C448" s="23">
        <v>14</v>
      </c>
      <c r="D448" s="23">
        <v>10</v>
      </c>
      <c r="E448" s="23">
        <v>100</v>
      </c>
      <c r="F448" s="23">
        <v>44</v>
      </c>
      <c r="G448" s="23">
        <v>2</v>
      </c>
      <c r="H448" s="23">
        <v>3</v>
      </c>
    </row>
    <row r="449" spans="1:8" x14ac:dyDescent="0.25">
      <c r="A449" s="22">
        <v>0</v>
      </c>
      <c r="B449" s="23">
        <v>24.7999992370606</v>
      </c>
      <c r="C449" s="23">
        <v>12</v>
      </c>
      <c r="D449" s="23">
        <v>3</v>
      </c>
      <c r="E449" s="23">
        <v>9</v>
      </c>
      <c r="F449" s="23">
        <v>45</v>
      </c>
      <c r="G449" s="23">
        <v>0</v>
      </c>
      <c r="H449" s="23">
        <v>1</v>
      </c>
    </row>
    <row r="450" spans="1:8" x14ac:dyDescent="0.25">
      <c r="A450" s="22">
        <v>0</v>
      </c>
      <c r="B450" s="23">
        <v>17.5</v>
      </c>
      <c r="C450" s="23">
        <v>12</v>
      </c>
      <c r="D450" s="23">
        <v>2</v>
      </c>
      <c r="E450" s="23">
        <v>4</v>
      </c>
      <c r="F450" s="23">
        <v>34</v>
      </c>
      <c r="G450" s="23">
        <v>1</v>
      </c>
      <c r="H450" s="23">
        <v>0</v>
      </c>
    </row>
    <row r="451" spans="1:8" x14ac:dyDescent="0.25">
      <c r="A451" s="22">
        <v>0</v>
      </c>
      <c r="B451" s="23">
        <v>16.149999618530298</v>
      </c>
      <c r="C451" s="23">
        <v>17</v>
      </c>
      <c r="D451" s="23">
        <v>12</v>
      </c>
      <c r="E451" s="23">
        <v>144</v>
      </c>
      <c r="F451" s="23">
        <v>30</v>
      </c>
      <c r="G451" s="23">
        <v>2</v>
      </c>
      <c r="H451" s="23">
        <v>0</v>
      </c>
    </row>
    <row r="452" spans="1:8" x14ac:dyDescent="0.25">
      <c r="A452" s="22">
        <v>0</v>
      </c>
      <c r="B452" s="23">
        <v>15.1890001296997</v>
      </c>
      <c r="C452" s="23">
        <v>8</v>
      </c>
      <c r="D452" s="23">
        <v>15</v>
      </c>
      <c r="E452" s="23">
        <v>225</v>
      </c>
      <c r="F452" s="23">
        <v>39</v>
      </c>
      <c r="G452" s="23">
        <v>0</v>
      </c>
      <c r="H452" s="23">
        <v>1</v>
      </c>
    </row>
    <row r="453" spans="1:8" x14ac:dyDescent="0.25">
      <c r="A453" s="22">
        <v>0</v>
      </c>
      <c r="B453" s="23">
        <v>6</v>
      </c>
      <c r="C453" s="23">
        <v>12</v>
      </c>
      <c r="D453" s="23">
        <v>5</v>
      </c>
      <c r="E453" s="23">
        <v>25</v>
      </c>
      <c r="F453" s="23">
        <v>36</v>
      </c>
      <c r="G453" s="23">
        <v>0</v>
      </c>
      <c r="H453" s="23">
        <v>2</v>
      </c>
    </row>
    <row r="454" spans="1:8" x14ac:dyDescent="0.25">
      <c r="A454" s="22">
        <v>0</v>
      </c>
      <c r="B454" s="23">
        <v>37.25</v>
      </c>
      <c r="C454" s="23">
        <v>17</v>
      </c>
      <c r="D454" s="23">
        <v>4</v>
      </c>
      <c r="E454" s="23">
        <v>16</v>
      </c>
      <c r="F454" s="23">
        <v>38</v>
      </c>
      <c r="G454" s="23">
        <v>0</v>
      </c>
      <c r="H454" s="23">
        <v>2</v>
      </c>
    </row>
    <row r="455" spans="1:8" x14ac:dyDescent="0.25">
      <c r="A455" s="22">
        <v>0</v>
      </c>
      <c r="B455" s="23">
        <v>27.7600002288818</v>
      </c>
      <c r="C455" s="23">
        <v>12</v>
      </c>
      <c r="D455" s="23">
        <v>10</v>
      </c>
      <c r="E455" s="23">
        <v>100</v>
      </c>
      <c r="F455" s="23">
        <v>53</v>
      </c>
      <c r="G455" s="23">
        <v>0</v>
      </c>
      <c r="H455" s="23">
        <v>0</v>
      </c>
    </row>
    <row r="456" spans="1:8" x14ac:dyDescent="0.25">
      <c r="A456" s="22">
        <v>0</v>
      </c>
      <c r="B456" s="23">
        <v>9.0900001525878906</v>
      </c>
      <c r="C456" s="23">
        <v>12</v>
      </c>
      <c r="D456" s="23">
        <v>1</v>
      </c>
      <c r="E456" s="23">
        <v>1</v>
      </c>
      <c r="F456" s="23">
        <v>36</v>
      </c>
      <c r="G456" s="23">
        <v>0</v>
      </c>
      <c r="H456" s="23">
        <v>2</v>
      </c>
    </row>
    <row r="457" spans="1:8" x14ac:dyDescent="0.25">
      <c r="A457" s="22">
        <v>0</v>
      </c>
      <c r="B457" s="23">
        <v>14.5</v>
      </c>
      <c r="C457" s="23">
        <v>12</v>
      </c>
      <c r="D457" s="23">
        <v>8</v>
      </c>
      <c r="E457" s="23">
        <v>64</v>
      </c>
      <c r="F457" s="23">
        <v>32</v>
      </c>
      <c r="G457" s="23">
        <v>1</v>
      </c>
      <c r="H457" s="23">
        <v>1</v>
      </c>
    </row>
    <row r="458" spans="1:8" x14ac:dyDescent="0.25">
      <c r="A458" s="22">
        <v>0</v>
      </c>
      <c r="B458" s="23">
        <v>19.700000762939499</v>
      </c>
      <c r="C458" s="23">
        <v>9</v>
      </c>
      <c r="D458" s="23">
        <v>20</v>
      </c>
      <c r="E458" s="23">
        <v>400</v>
      </c>
      <c r="F458" s="23">
        <v>51</v>
      </c>
      <c r="G458" s="23">
        <v>0</v>
      </c>
      <c r="H458" s="23">
        <v>3</v>
      </c>
    </row>
    <row r="459" spans="1:8" x14ac:dyDescent="0.25">
      <c r="A459" s="22">
        <v>0</v>
      </c>
      <c r="B459" s="23">
        <v>16.788000106811499</v>
      </c>
      <c r="C459" s="23">
        <v>11</v>
      </c>
      <c r="D459" s="23">
        <v>4</v>
      </c>
      <c r="E459" s="23">
        <v>16</v>
      </c>
      <c r="F459" s="23">
        <v>38</v>
      </c>
      <c r="G459" s="23">
        <v>0</v>
      </c>
      <c r="H459" s="23">
        <v>0</v>
      </c>
    </row>
    <row r="460" spans="1:8" x14ac:dyDescent="0.25">
      <c r="A460" s="22">
        <v>0</v>
      </c>
      <c r="B460" s="23">
        <v>18.5200004577637</v>
      </c>
      <c r="C460" s="23">
        <v>12</v>
      </c>
      <c r="D460" s="23">
        <v>7</v>
      </c>
      <c r="E460" s="23">
        <v>49</v>
      </c>
      <c r="F460" s="23">
        <v>33</v>
      </c>
      <c r="G460" s="23">
        <v>2</v>
      </c>
      <c r="H460" s="23">
        <v>0</v>
      </c>
    </row>
    <row r="461" spans="1:8" x14ac:dyDescent="0.25">
      <c r="A461" s="22">
        <v>0</v>
      </c>
      <c r="B461" s="23">
        <v>20.950000762939499</v>
      </c>
      <c r="C461" s="23">
        <v>12</v>
      </c>
      <c r="D461" s="23">
        <v>10</v>
      </c>
      <c r="E461" s="23">
        <v>100</v>
      </c>
      <c r="F461" s="23">
        <v>54</v>
      </c>
      <c r="G461" s="23">
        <v>0</v>
      </c>
      <c r="H461" s="23">
        <v>0</v>
      </c>
    </row>
    <row r="462" spans="1:8" x14ac:dyDescent="0.25">
      <c r="A462" s="22">
        <v>0</v>
      </c>
      <c r="B462" s="23">
        <v>7.5739998817443901</v>
      </c>
      <c r="C462" s="23">
        <v>9</v>
      </c>
      <c r="D462" s="23">
        <v>3</v>
      </c>
      <c r="E462" s="23">
        <v>9</v>
      </c>
      <c r="F462" s="23">
        <v>38</v>
      </c>
      <c r="G462" s="23">
        <v>0</v>
      </c>
      <c r="H462" s="23">
        <v>3</v>
      </c>
    </row>
    <row r="463" spans="1:8" x14ac:dyDescent="0.25">
      <c r="A463" s="22">
        <v>0</v>
      </c>
      <c r="B463" s="23">
        <v>10.027000427246101</v>
      </c>
      <c r="C463" s="23">
        <v>11</v>
      </c>
      <c r="D463" s="23">
        <v>5</v>
      </c>
      <c r="E463" s="23">
        <v>25</v>
      </c>
      <c r="F463" s="23">
        <v>30</v>
      </c>
      <c r="G463" s="23">
        <v>2</v>
      </c>
      <c r="H463" s="23">
        <v>2</v>
      </c>
    </row>
    <row r="464" spans="1:8" x14ac:dyDescent="0.25">
      <c r="A464" s="22">
        <v>0</v>
      </c>
      <c r="B464" s="23">
        <v>5</v>
      </c>
      <c r="C464" s="23">
        <v>12</v>
      </c>
      <c r="D464" s="23">
        <v>10</v>
      </c>
      <c r="E464" s="23">
        <v>100</v>
      </c>
      <c r="F464" s="23">
        <v>34</v>
      </c>
      <c r="G464" s="23">
        <v>2</v>
      </c>
      <c r="H464" s="23">
        <v>3</v>
      </c>
    </row>
    <row r="465" spans="1:8" x14ac:dyDescent="0.25">
      <c r="A465" s="22">
        <v>0</v>
      </c>
      <c r="B465" s="23">
        <v>7.03999996185303</v>
      </c>
      <c r="C465" s="23">
        <v>9</v>
      </c>
      <c r="D465" s="23">
        <v>0</v>
      </c>
      <c r="E465" s="23">
        <v>0</v>
      </c>
      <c r="F465" s="23">
        <v>34</v>
      </c>
      <c r="G465" s="23">
        <v>0</v>
      </c>
      <c r="H465" s="23">
        <v>1</v>
      </c>
    </row>
    <row r="466" spans="1:8" x14ac:dyDescent="0.25">
      <c r="A466" s="22">
        <v>0</v>
      </c>
      <c r="B466" s="23">
        <v>40.799999237060597</v>
      </c>
      <c r="C466" s="23">
        <v>12</v>
      </c>
      <c r="D466" s="23">
        <v>3</v>
      </c>
      <c r="E466" s="23">
        <v>9</v>
      </c>
      <c r="F466" s="23">
        <v>50</v>
      </c>
      <c r="G466" s="23">
        <v>0</v>
      </c>
      <c r="H466" s="23">
        <v>2</v>
      </c>
    </row>
    <row r="467" spans="1:8" x14ac:dyDescent="0.25">
      <c r="A467" s="22">
        <v>0</v>
      </c>
      <c r="B467" s="23">
        <v>16.0499992370606</v>
      </c>
      <c r="C467" s="23">
        <v>17</v>
      </c>
      <c r="D467" s="23">
        <v>10</v>
      </c>
      <c r="E467" s="23">
        <v>100</v>
      </c>
      <c r="F467" s="23">
        <v>30</v>
      </c>
      <c r="G467" s="23">
        <v>2</v>
      </c>
      <c r="H467" s="23">
        <v>0</v>
      </c>
    </row>
    <row r="468" spans="1:8" x14ac:dyDescent="0.25">
      <c r="A468" s="22">
        <v>0</v>
      </c>
      <c r="B468" s="23">
        <v>33.099998474121101</v>
      </c>
      <c r="C468" s="23">
        <v>12</v>
      </c>
      <c r="D468" s="23">
        <v>2</v>
      </c>
      <c r="E468" s="23">
        <v>4</v>
      </c>
      <c r="F468" s="23">
        <v>38</v>
      </c>
      <c r="G468" s="23">
        <v>0</v>
      </c>
      <c r="H468" s="23">
        <v>2</v>
      </c>
    </row>
    <row r="469" spans="1:8" x14ac:dyDescent="0.25">
      <c r="A469" s="22">
        <v>0</v>
      </c>
      <c r="B469" s="23">
        <v>33.855998992919901</v>
      </c>
      <c r="C469" s="23">
        <v>14</v>
      </c>
      <c r="D469" s="23">
        <v>10</v>
      </c>
      <c r="E469" s="23">
        <v>100</v>
      </c>
      <c r="F469" s="23">
        <v>54</v>
      </c>
      <c r="G469" s="23">
        <v>0</v>
      </c>
      <c r="H469" s="23">
        <v>0</v>
      </c>
    </row>
    <row r="470" spans="1:8" x14ac:dyDescent="0.25">
      <c r="A470" s="22">
        <v>0</v>
      </c>
      <c r="B470" s="23">
        <v>20.5</v>
      </c>
      <c r="C470" s="23">
        <v>12</v>
      </c>
      <c r="D470" s="23">
        <v>4</v>
      </c>
      <c r="E470" s="23">
        <v>16</v>
      </c>
      <c r="F470" s="23">
        <v>30</v>
      </c>
      <c r="G470" s="23">
        <v>1</v>
      </c>
      <c r="H470" s="23">
        <v>2</v>
      </c>
    </row>
    <row r="471" spans="1:8" x14ac:dyDescent="0.25">
      <c r="A471" s="22">
        <v>0</v>
      </c>
      <c r="B471" s="23">
        <v>28.600000381469702</v>
      </c>
      <c r="C471" s="23">
        <v>12</v>
      </c>
      <c r="D471" s="23">
        <v>0</v>
      </c>
      <c r="E471" s="23">
        <v>0</v>
      </c>
      <c r="F471" s="23">
        <v>55</v>
      </c>
      <c r="G471" s="23">
        <v>0</v>
      </c>
      <c r="H471" s="23">
        <v>0</v>
      </c>
    </row>
    <row r="472" spans="1:8" x14ac:dyDescent="0.25">
      <c r="A472" s="22">
        <v>0</v>
      </c>
      <c r="B472" s="23">
        <v>18.75</v>
      </c>
      <c r="C472" s="23">
        <v>10</v>
      </c>
      <c r="D472" s="23">
        <v>10</v>
      </c>
      <c r="E472" s="23">
        <v>100</v>
      </c>
      <c r="F472" s="23">
        <v>51</v>
      </c>
      <c r="G472" s="23">
        <v>0</v>
      </c>
      <c r="H472" s="23">
        <v>1</v>
      </c>
    </row>
    <row r="473" spans="1:8" x14ac:dyDescent="0.25">
      <c r="A473" s="22">
        <v>0</v>
      </c>
      <c r="B473" s="23">
        <v>20.2999992370606</v>
      </c>
      <c r="C473" s="23">
        <v>12</v>
      </c>
      <c r="D473" s="23">
        <v>5</v>
      </c>
      <c r="E473" s="23">
        <v>25</v>
      </c>
      <c r="F473" s="23">
        <v>44</v>
      </c>
      <c r="G473" s="23">
        <v>0</v>
      </c>
      <c r="H473" s="23">
        <v>1</v>
      </c>
    </row>
    <row r="474" spans="1:8" x14ac:dyDescent="0.25">
      <c r="A474" s="22">
        <v>0</v>
      </c>
      <c r="B474" s="23">
        <v>13.420000076294</v>
      </c>
      <c r="C474" s="23">
        <v>12</v>
      </c>
      <c r="D474" s="23">
        <v>0</v>
      </c>
      <c r="E474" s="23">
        <v>0</v>
      </c>
      <c r="F474" s="23">
        <v>53</v>
      </c>
      <c r="G474" s="23">
        <v>0</v>
      </c>
      <c r="H474" s="23">
        <v>0</v>
      </c>
    </row>
    <row r="475" spans="1:8" x14ac:dyDescent="0.25">
      <c r="A475" s="22">
        <v>0</v>
      </c>
      <c r="B475" s="23">
        <v>18.399999618530298</v>
      </c>
      <c r="C475" s="23">
        <v>10</v>
      </c>
      <c r="D475" s="23">
        <v>0</v>
      </c>
      <c r="E475" s="23">
        <v>0</v>
      </c>
      <c r="F475" s="23">
        <v>42</v>
      </c>
      <c r="G475" s="23">
        <v>0</v>
      </c>
      <c r="H475" s="23">
        <v>2</v>
      </c>
    </row>
    <row r="476" spans="1:8" x14ac:dyDescent="0.25">
      <c r="A476" s="22">
        <v>0</v>
      </c>
      <c r="B476" s="23">
        <v>16.681999206543001</v>
      </c>
      <c r="C476" s="23">
        <v>12</v>
      </c>
      <c r="D476" s="23">
        <v>19</v>
      </c>
      <c r="E476" s="23">
        <v>361</v>
      </c>
      <c r="F476" s="23">
        <v>38</v>
      </c>
      <c r="G476" s="23">
        <v>0</v>
      </c>
      <c r="H476" s="23">
        <v>2</v>
      </c>
    </row>
    <row r="477" spans="1:8" x14ac:dyDescent="0.25">
      <c r="A477" s="22">
        <v>0</v>
      </c>
      <c r="B477" s="23">
        <v>32.685001373291001</v>
      </c>
      <c r="C477" s="23">
        <v>13</v>
      </c>
      <c r="D477" s="23">
        <v>2</v>
      </c>
      <c r="E477" s="23">
        <v>4</v>
      </c>
      <c r="F477" s="23">
        <v>38</v>
      </c>
      <c r="G477" s="23">
        <v>1</v>
      </c>
      <c r="H477" s="23">
        <v>3</v>
      </c>
    </row>
    <row r="478" spans="1:8" x14ac:dyDescent="0.25">
      <c r="A478" s="22">
        <v>0</v>
      </c>
      <c r="B478" s="23">
        <v>7.0500001907348597</v>
      </c>
      <c r="C478" s="23">
        <v>12</v>
      </c>
      <c r="D478" s="23">
        <v>12</v>
      </c>
      <c r="E478" s="23">
        <v>144</v>
      </c>
      <c r="F478" s="23">
        <v>41</v>
      </c>
      <c r="G478" s="23">
        <v>1</v>
      </c>
      <c r="H478" s="23">
        <v>4</v>
      </c>
    </row>
    <row r="479" spans="1:8" x14ac:dyDescent="0.25">
      <c r="A479" s="22">
        <v>0</v>
      </c>
      <c r="B479" s="23">
        <v>10.8669996261597</v>
      </c>
      <c r="C479" s="23">
        <v>8</v>
      </c>
      <c r="D479" s="23">
        <v>5</v>
      </c>
      <c r="E479" s="23">
        <v>25</v>
      </c>
      <c r="F479" s="23">
        <v>35</v>
      </c>
      <c r="G479" s="23">
        <v>0</v>
      </c>
      <c r="H479" s="23">
        <v>3</v>
      </c>
    </row>
    <row r="480" spans="1:8" x14ac:dyDescent="0.25">
      <c r="A480" s="22">
        <v>0</v>
      </c>
      <c r="B480" s="23">
        <v>18.219999313354499</v>
      </c>
      <c r="C480" s="23">
        <v>12</v>
      </c>
      <c r="D480" s="23">
        <v>5</v>
      </c>
      <c r="E480" s="23">
        <v>25</v>
      </c>
      <c r="F480" s="23">
        <v>33</v>
      </c>
      <c r="G480" s="23">
        <v>1</v>
      </c>
      <c r="H480" s="23">
        <v>2</v>
      </c>
    </row>
    <row r="481" spans="1:8" x14ac:dyDescent="0.25">
      <c r="A481" s="22">
        <v>0</v>
      </c>
      <c r="B481" s="23">
        <v>26.613000869751001</v>
      </c>
      <c r="C481" s="23">
        <v>13</v>
      </c>
      <c r="D481" s="23">
        <v>5</v>
      </c>
      <c r="E481" s="23">
        <v>25</v>
      </c>
      <c r="F481" s="23">
        <v>48</v>
      </c>
      <c r="G481" s="23">
        <v>0</v>
      </c>
      <c r="H481" s="23">
        <v>0</v>
      </c>
    </row>
    <row r="482" spans="1:8" x14ac:dyDescent="0.25">
      <c r="A482" s="22">
        <v>0</v>
      </c>
      <c r="B482" s="23">
        <v>25</v>
      </c>
      <c r="C482" s="23">
        <v>12</v>
      </c>
      <c r="D482" s="23">
        <v>10</v>
      </c>
      <c r="E482" s="23">
        <v>100</v>
      </c>
      <c r="F482" s="23">
        <v>47</v>
      </c>
      <c r="G482" s="23">
        <v>0</v>
      </c>
      <c r="H482" s="23">
        <v>0</v>
      </c>
    </row>
    <row r="483" spans="1:8" x14ac:dyDescent="0.25">
      <c r="A483" s="22">
        <v>0</v>
      </c>
      <c r="B483" s="23">
        <v>15.699999809265099</v>
      </c>
      <c r="C483" s="23">
        <v>12</v>
      </c>
      <c r="D483" s="23">
        <v>0</v>
      </c>
      <c r="E483" s="23">
        <v>0</v>
      </c>
      <c r="F483" s="23">
        <v>34</v>
      </c>
      <c r="G483" s="23">
        <v>0</v>
      </c>
      <c r="H483" s="23">
        <v>5</v>
      </c>
    </row>
    <row r="484" spans="1:8" x14ac:dyDescent="0.25">
      <c r="A484" s="22">
        <v>0</v>
      </c>
      <c r="B484" s="23">
        <v>40.25</v>
      </c>
      <c r="C484" s="23">
        <v>13</v>
      </c>
      <c r="D484" s="23">
        <v>4</v>
      </c>
      <c r="E484" s="23">
        <v>16</v>
      </c>
      <c r="F484" s="23">
        <v>33</v>
      </c>
      <c r="G484" s="23">
        <v>2</v>
      </c>
      <c r="H484" s="23">
        <v>1</v>
      </c>
    </row>
    <row r="485" spans="1:8" x14ac:dyDescent="0.25">
      <c r="A485" s="22">
        <v>0</v>
      </c>
      <c r="B485" s="23">
        <v>73.599998474121094</v>
      </c>
      <c r="C485" s="23">
        <v>13</v>
      </c>
      <c r="D485" s="23">
        <v>3</v>
      </c>
      <c r="E485" s="23">
        <v>9</v>
      </c>
      <c r="F485" s="23">
        <v>31</v>
      </c>
      <c r="G485" s="23">
        <v>3</v>
      </c>
      <c r="H485" s="23">
        <v>1</v>
      </c>
    </row>
    <row r="486" spans="1:8" x14ac:dyDescent="0.25">
      <c r="A486" s="22">
        <v>0</v>
      </c>
      <c r="B486" s="23">
        <v>10.5920000076294</v>
      </c>
      <c r="C486" s="23">
        <v>8</v>
      </c>
      <c r="D486" s="23">
        <v>2</v>
      </c>
      <c r="E486" s="23">
        <v>4</v>
      </c>
      <c r="F486" s="23">
        <v>58</v>
      </c>
      <c r="G486" s="23">
        <v>0</v>
      </c>
      <c r="H486" s="23">
        <v>0</v>
      </c>
    </row>
    <row r="487" spans="1:8" x14ac:dyDescent="0.25">
      <c r="A487" s="22">
        <v>0</v>
      </c>
      <c r="B487" s="23">
        <v>8</v>
      </c>
      <c r="C487" s="23">
        <v>12</v>
      </c>
      <c r="D487" s="23">
        <v>1</v>
      </c>
      <c r="E487" s="23">
        <v>1</v>
      </c>
      <c r="F487" s="23">
        <v>49</v>
      </c>
      <c r="G487" s="23">
        <v>0</v>
      </c>
      <c r="H487" s="23">
        <v>0</v>
      </c>
    </row>
    <row r="488" spans="1:8" x14ac:dyDescent="0.25">
      <c r="A488" s="22">
        <v>0</v>
      </c>
      <c r="B488" s="23">
        <v>13.3999996185303</v>
      </c>
      <c r="C488" s="23">
        <v>8</v>
      </c>
      <c r="D488" s="23">
        <v>0</v>
      </c>
      <c r="E488" s="23">
        <v>0</v>
      </c>
      <c r="F488" s="23">
        <v>55</v>
      </c>
      <c r="G488" s="23">
        <v>0</v>
      </c>
      <c r="H488" s="23">
        <v>1</v>
      </c>
    </row>
    <row r="489" spans="1:8" x14ac:dyDescent="0.25">
      <c r="A489" s="22">
        <v>0</v>
      </c>
      <c r="B489" s="23">
        <v>23.700000762939499</v>
      </c>
      <c r="C489" s="23">
        <v>14</v>
      </c>
      <c r="D489" s="23">
        <v>1</v>
      </c>
      <c r="E489" s="23">
        <v>1</v>
      </c>
      <c r="F489" s="23">
        <v>44</v>
      </c>
      <c r="G489" s="23">
        <v>0</v>
      </c>
      <c r="H489" s="23">
        <v>0</v>
      </c>
    </row>
    <row r="490" spans="1:8" x14ac:dyDescent="0.25">
      <c r="A490" s="22">
        <v>0</v>
      </c>
      <c r="B490" s="23">
        <v>18.899999618530298</v>
      </c>
      <c r="C490" s="23">
        <v>9</v>
      </c>
      <c r="D490" s="23">
        <v>1</v>
      </c>
      <c r="E490" s="23">
        <v>1</v>
      </c>
      <c r="F490" s="23">
        <v>44</v>
      </c>
      <c r="G490" s="23">
        <v>0</v>
      </c>
      <c r="H490" s="23">
        <v>0</v>
      </c>
    </row>
    <row r="491" spans="1:8" x14ac:dyDescent="0.25">
      <c r="A491" s="22">
        <v>0</v>
      </c>
      <c r="B491" s="23">
        <v>48.299999237060597</v>
      </c>
      <c r="C491" s="23">
        <v>16</v>
      </c>
      <c r="D491" s="23">
        <v>6</v>
      </c>
      <c r="E491" s="23">
        <v>36</v>
      </c>
      <c r="F491" s="23">
        <v>36</v>
      </c>
      <c r="G491" s="23">
        <v>0</v>
      </c>
      <c r="H491" s="23">
        <v>3</v>
      </c>
    </row>
    <row r="492" spans="1:8" x14ac:dyDescent="0.25">
      <c r="A492" s="22">
        <v>0</v>
      </c>
      <c r="B492" s="23">
        <v>24.469999313354499</v>
      </c>
      <c r="C492" s="23">
        <v>12</v>
      </c>
      <c r="D492" s="23">
        <v>12</v>
      </c>
      <c r="E492" s="23">
        <v>144</v>
      </c>
      <c r="F492" s="23">
        <v>38</v>
      </c>
      <c r="G492" s="23">
        <v>0</v>
      </c>
      <c r="H492" s="23">
        <v>3</v>
      </c>
    </row>
    <row r="493" spans="1:8" x14ac:dyDescent="0.25">
      <c r="A493" s="22">
        <v>0</v>
      </c>
      <c r="B493" s="23">
        <v>28.629999160766602</v>
      </c>
      <c r="C493" s="23">
        <v>16</v>
      </c>
      <c r="D493" s="23">
        <v>6</v>
      </c>
      <c r="E493" s="23">
        <v>36</v>
      </c>
      <c r="F493" s="23">
        <v>37</v>
      </c>
      <c r="G493" s="23">
        <v>0</v>
      </c>
      <c r="H493" s="23">
        <v>3</v>
      </c>
    </row>
    <row r="494" spans="1:8" x14ac:dyDescent="0.25">
      <c r="A494" s="22">
        <v>0</v>
      </c>
      <c r="B494" s="23">
        <v>25.319999694824201</v>
      </c>
      <c r="C494" s="23">
        <v>12</v>
      </c>
      <c r="D494" s="23">
        <v>9</v>
      </c>
      <c r="E494" s="23">
        <v>81</v>
      </c>
      <c r="F494" s="23">
        <v>47</v>
      </c>
      <c r="G494" s="23">
        <v>0</v>
      </c>
      <c r="H494" s="23">
        <v>0</v>
      </c>
    </row>
    <row r="495" spans="1:8" x14ac:dyDescent="0.25">
      <c r="A495" s="22">
        <v>0</v>
      </c>
      <c r="B495" s="23">
        <v>13.5299997329712</v>
      </c>
      <c r="C495" s="23">
        <v>12</v>
      </c>
      <c r="D495" s="23">
        <v>14</v>
      </c>
      <c r="E495" s="23">
        <v>196</v>
      </c>
      <c r="F495" s="23">
        <v>47</v>
      </c>
      <c r="G495" s="23">
        <v>0</v>
      </c>
      <c r="H495" s="23">
        <v>3</v>
      </c>
    </row>
    <row r="496" spans="1:8" x14ac:dyDescent="0.25">
      <c r="A496" s="22">
        <v>0</v>
      </c>
      <c r="B496" s="23">
        <v>14.800000190734901</v>
      </c>
      <c r="C496" s="23">
        <v>12</v>
      </c>
      <c r="D496" s="23">
        <v>13</v>
      </c>
      <c r="E496" s="23">
        <v>169</v>
      </c>
      <c r="F496" s="23">
        <v>32</v>
      </c>
      <c r="G496" s="23">
        <v>1</v>
      </c>
      <c r="H496" s="23">
        <v>1</v>
      </c>
    </row>
    <row r="497" spans="1:8" x14ac:dyDescent="0.25">
      <c r="A497" s="22">
        <v>0</v>
      </c>
      <c r="B497" s="23">
        <v>17.399999618530298</v>
      </c>
      <c r="C497" s="23">
        <v>12</v>
      </c>
      <c r="D497" s="23">
        <v>8</v>
      </c>
      <c r="E497" s="23">
        <v>64</v>
      </c>
      <c r="F497" s="23">
        <v>43</v>
      </c>
      <c r="G497" s="23">
        <v>1</v>
      </c>
      <c r="H497" s="23">
        <v>2</v>
      </c>
    </row>
    <row r="498" spans="1:8" x14ac:dyDescent="0.25">
      <c r="A498" s="22">
        <v>0</v>
      </c>
      <c r="B498" s="23">
        <v>15.9799995422363</v>
      </c>
      <c r="C498" s="23">
        <v>11</v>
      </c>
      <c r="D498" s="23">
        <v>0</v>
      </c>
      <c r="E498" s="23">
        <v>0</v>
      </c>
      <c r="F498" s="23">
        <v>42</v>
      </c>
      <c r="G498" s="23">
        <v>1</v>
      </c>
      <c r="H498" s="23">
        <v>4</v>
      </c>
    </row>
    <row r="499" spans="1:8" x14ac:dyDescent="0.25">
      <c r="A499" s="22">
        <v>0</v>
      </c>
      <c r="B499" s="23">
        <v>16.5760002136231</v>
      </c>
      <c r="C499" s="23">
        <v>12</v>
      </c>
      <c r="D499" s="23">
        <v>1</v>
      </c>
      <c r="E499" s="23">
        <v>1</v>
      </c>
      <c r="F499" s="23">
        <v>56</v>
      </c>
      <c r="G499" s="23">
        <v>0</v>
      </c>
      <c r="H499" s="23">
        <v>0</v>
      </c>
    </row>
    <row r="500" spans="1:8" x14ac:dyDescent="0.25">
      <c r="A500" s="22">
        <v>0</v>
      </c>
      <c r="B500" s="23">
        <v>21.850000381469702</v>
      </c>
      <c r="C500" s="23">
        <v>13</v>
      </c>
      <c r="D500" s="23">
        <v>3</v>
      </c>
      <c r="E500" s="23">
        <v>9</v>
      </c>
      <c r="F500" s="23">
        <v>38</v>
      </c>
      <c r="G500" s="23">
        <v>0</v>
      </c>
      <c r="H500" s="23">
        <v>5</v>
      </c>
    </row>
    <row r="501" spans="1:8" x14ac:dyDescent="0.25">
      <c r="A501" s="22">
        <v>0</v>
      </c>
      <c r="B501" s="23">
        <v>14.6000003814697</v>
      </c>
      <c r="C501" s="23">
        <v>12</v>
      </c>
      <c r="D501" s="23">
        <v>13</v>
      </c>
      <c r="E501" s="23">
        <v>169</v>
      </c>
      <c r="F501" s="23">
        <v>52</v>
      </c>
      <c r="G501" s="23">
        <v>0</v>
      </c>
      <c r="H501" s="23">
        <v>2</v>
      </c>
    </row>
    <row r="502" spans="1:8" x14ac:dyDescent="0.25">
      <c r="A502" s="22">
        <v>0</v>
      </c>
      <c r="B502" s="23">
        <v>21.600000381469702</v>
      </c>
      <c r="C502" s="23">
        <v>12</v>
      </c>
      <c r="D502" s="23">
        <v>3</v>
      </c>
      <c r="E502" s="23">
        <v>9</v>
      </c>
      <c r="F502" s="23">
        <v>50</v>
      </c>
      <c r="G502" s="23">
        <v>0</v>
      </c>
      <c r="H502" s="23">
        <v>0</v>
      </c>
    </row>
    <row r="503" spans="1:8" x14ac:dyDescent="0.25">
      <c r="A503" s="22">
        <v>0</v>
      </c>
      <c r="B503" s="23">
        <v>24</v>
      </c>
      <c r="C503" s="23">
        <v>16</v>
      </c>
      <c r="D503" s="23">
        <v>8</v>
      </c>
      <c r="E503" s="23">
        <v>64</v>
      </c>
      <c r="F503" s="23">
        <v>33</v>
      </c>
      <c r="G503" s="23">
        <v>0</v>
      </c>
      <c r="H503" s="23">
        <v>0</v>
      </c>
    </row>
    <row r="504" spans="1:8" x14ac:dyDescent="0.25">
      <c r="A504" s="22">
        <v>0</v>
      </c>
      <c r="B504" s="23">
        <v>20.882999420166001</v>
      </c>
      <c r="C504" s="23">
        <v>16</v>
      </c>
      <c r="D504" s="23">
        <v>8</v>
      </c>
      <c r="E504" s="23">
        <v>64</v>
      </c>
      <c r="F504" s="23">
        <v>44</v>
      </c>
      <c r="G504" s="23">
        <v>0</v>
      </c>
      <c r="H504" s="23">
        <v>2</v>
      </c>
    </row>
    <row r="505" spans="1:8" x14ac:dyDescent="0.25">
      <c r="A505" s="22">
        <v>0</v>
      </c>
      <c r="B505" s="23">
        <v>19.5</v>
      </c>
      <c r="C505" s="23">
        <v>12</v>
      </c>
      <c r="D505" s="23">
        <v>18</v>
      </c>
      <c r="E505" s="23">
        <v>324</v>
      </c>
      <c r="F505" s="23">
        <v>41</v>
      </c>
      <c r="G505" s="23">
        <v>0</v>
      </c>
      <c r="H505" s="23">
        <v>1</v>
      </c>
    </row>
    <row r="506" spans="1:8" x14ac:dyDescent="0.25">
      <c r="A506" s="22">
        <v>0</v>
      </c>
      <c r="B506" s="23">
        <v>42.799999237060597</v>
      </c>
      <c r="C506" s="23">
        <v>12</v>
      </c>
      <c r="D506" s="23">
        <v>2</v>
      </c>
      <c r="E506" s="23">
        <v>4</v>
      </c>
      <c r="F506" s="23">
        <v>45</v>
      </c>
      <c r="G506" s="23">
        <v>0</v>
      </c>
      <c r="H506" s="23">
        <v>1</v>
      </c>
    </row>
    <row r="507" spans="1:8" x14ac:dyDescent="0.25">
      <c r="A507" s="22">
        <v>0</v>
      </c>
      <c r="B507" s="23">
        <v>41.5</v>
      </c>
      <c r="C507" s="23">
        <v>14</v>
      </c>
      <c r="D507" s="23">
        <v>3</v>
      </c>
      <c r="E507" s="23">
        <v>9</v>
      </c>
      <c r="F507" s="23">
        <v>53</v>
      </c>
      <c r="G507" s="23">
        <v>0</v>
      </c>
      <c r="H507" s="23">
        <v>0</v>
      </c>
    </row>
    <row r="508" spans="1:8" x14ac:dyDescent="0.25">
      <c r="A508" s="22">
        <v>0</v>
      </c>
      <c r="B508" s="23">
        <v>18.965000152587901</v>
      </c>
      <c r="C508" s="23">
        <v>14</v>
      </c>
      <c r="D508" s="23">
        <v>5</v>
      </c>
      <c r="E508" s="23">
        <v>25</v>
      </c>
      <c r="F508" s="23">
        <v>53</v>
      </c>
      <c r="G508" s="23">
        <v>0</v>
      </c>
      <c r="H508" s="23">
        <v>0</v>
      </c>
    </row>
    <row r="509" spans="1:8" x14ac:dyDescent="0.25">
      <c r="A509" s="22">
        <v>0</v>
      </c>
      <c r="B509" s="23">
        <v>16.100000381469702</v>
      </c>
      <c r="C509" s="23">
        <v>12</v>
      </c>
      <c r="D509" s="23">
        <v>2</v>
      </c>
      <c r="E509" s="23">
        <v>4</v>
      </c>
      <c r="F509" s="23">
        <v>42</v>
      </c>
      <c r="G509" s="23">
        <v>0</v>
      </c>
      <c r="H509" s="23">
        <v>1</v>
      </c>
    </row>
    <row r="510" spans="1:8" x14ac:dyDescent="0.25">
      <c r="A510" s="22">
        <v>0</v>
      </c>
      <c r="B510" s="23">
        <v>14.699999809265099</v>
      </c>
      <c r="C510" s="23">
        <v>13</v>
      </c>
      <c r="D510" s="23">
        <v>10</v>
      </c>
      <c r="E510" s="23">
        <v>100</v>
      </c>
      <c r="F510" s="23">
        <v>32</v>
      </c>
      <c r="G510" s="23">
        <v>2</v>
      </c>
      <c r="H510" s="23">
        <v>0</v>
      </c>
    </row>
    <row r="511" spans="1:8" x14ac:dyDescent="0.25">
      <c r="A511" s="22">
        <v>0</v>
      </c>
      <c r="B511" s="23">
        <v>18.7999992370606</v>
      </c>
      <c r="C511" s="23">
        <v>12</v>
      </c>
      <c r="D511" s="23">
        <v>30</v>
      </c>
      <c r="E511" s="23">
        <v>900</v>
      </c>
      <c r="F511" s="23">
        <v>56</v>
      </c>
      <c r="G511" s="23">
        <v>0</v>
      </c>
      <c r="H511" s="23">
        <v>0</v>
      </c>
    </row>
    <row r="512" spans="1:8" x14ac:dyDescent="0.25">
      <c r="A512" s="22">
        <v>0</v>
      </c>
      <c r="B512" s="23">
        <v>14.75</v>
      </c>
      <c r="C512" s="23">
        <v>11</v>
      </c>
      <c r="D512" s="23">
        <v>1</v>
      </c>
      <c r="E512" s="23">
        <v>1</v>
      </c>
      <c r="F512" s="23">
        <v>37</v>
      </c>
      <c r="G512" s="23">
        <v>1</v>
      </c>
      <c r="H512" s="23">
        <v>3</v>
      </c>
    </row>
    <row r="513" spans="1:8" x14ac:dyDescent="0.25">
      <c r="A513" s="22">
        <v>0</v>
      </c>
      <c r="B513" s="23">
        <v>21</v>
      </c>
      <c r="C513" s="23">
        <v>12</v>
      </c>
      <c r="D513" s="23">
        <v>5</v>
      </c>
      <c r="E513" s="23">
        <v>25</v>
      </c>
      <c r="F513" s="23">
        <v>40</v>
      </c>
      <c r="G513" s="23">
        <v>1</v>
      </c>
      <c r="H513" s="23">
        <v>2</v>
      </c>
    </row>
    <row r="514" spans="1:8" x14ac:dyDescent="0.25">
      <c r="A514" s="22">
        <v>0</v>
      </c>
      <c r="B514" s="23">
        <v>35.400001525878899</v>
      </c>
      <c r="C514" s="23">
        <v>15</v>
      </c>
      <c r="D514" s="23">
        <v>8</v>
      </c>
      <c r="E514" s="23">
        <v>64</v>
      </c>
      <c r="F514" s="23">
        <v>54</v>
      </c>
      <c r="G514" s="23">
        <v>0</v>
      </c>
      <c r="H514" s="23">
        <v>3</v>
      </c>
    </row>
    <row r="515" spans="1:8" x14ac:dyDescent="0.25">
      <c r="A515" s="22">
        <v>0</v>
      </c>
      <c r="B515" s="23">
        <v>10.699999809265099</v>
      </c>
      <c r="C515" s="23">
        <v>7</v>
      </c>
      <c r="D515" s="23">
        <v>0</v>
      </c>
      <c r="E515" s="23">
        <v>0</v>
      </c>
      <c r="F515" s="23">
        <v>53</v>
      </c>
      <c r="G515" s="23">
        <v>0</v>
      </c>
      <c r="H515" s="23">
        <v>0</v>
      </c>
    </row>
    <row r="516" spans="1:8" x14ac:dyDescent="0.25">
      <c r="A516" s="22">
        <v>0</v>
      </c>
      <c r="B516" s="23">
        <v>24.5</v>
      </c>
      <c r="C516" s="23">
        <v>12</v>
      </c>
      <c r="D516" s="23">
        <v>4</v>
      </c>
      <c r="E516" s="23">
        <v>16</v>
      </c>
      <c r="F516" s="23">
        <v>48</v>
      </c>
      <c r="G516" s="23">
        <v>0</v>
      </c>
      <c r="H516" s="23">
        <v>1</v>
      </c>
    </row>
    <row r="517" spans="1:8" x14ac:dyDescent="0.25">
      <c r="A517" s="22">
        <v>0</v>
      </c>
      <c r="B517" s="23">
        <v>17.045000076293999</v>
      </c>
      <c r="C517" s="23">
        <v>12</v>
      </c>
      <c r="D517" s="23">
        <v>2</v>
      </c>
      <c r="E517" s="23">
        <v>4</v>
      </c>
      <c r="F517" s="23">
        <v>36</v>
      </c>
      <c r="G517" s="23">
        <v>1</v>
      </c>
      <c r="H517" s="23">
        <v>2</v>
      </c>
    </row>
    <row r="518" spans="1:8" x14ac:dyDescent="0.25">
      <c r="A518" s="22">
        <v>0</v>
      </c>
      <c r="B518" s="23">
        <v>18.7999992370606</v>
      </c>
      <c r="C518" s="23">
        <v>12</v>
      </c>
      <c r="D518" s="23">
        <v>30</v>
      </c>
      <c r="E518" s="23">
        <v>900</v>
      </c>
      <c r="F518" s="23">
        <v>57</v>
      </c>
      <c r="G518" s="23">
        <v>0</v>
      </c>
      <c r="H518" s="23">
        <v>0</v>
      </c>
    </row>
    <row r="519" spans="1:8" x14ac:dyDescent="0.25">
      <c r="A519" s="22">
        <v>0</v>
      </c>
      <c r="B519" s="23">
        <v>14</v>
      </c>
      <c r="C519" s="23">
        <v>12</v>
      </c>
      <c r="D519" s="23">
        <v>25</v>
      </c>
      <c r="E519" s="23">
        <v>625</v>
      </c>
      <c r="F519" s="23">
        <v>51</v>
      </c>
      <c r="G519" s="23">
        <v>0</v>
      </c>
      <c r="H519" s="23">
        <v>0</v>
      </c>
    </row>
    <row r="520" spans="1:8" x14ac:dyDescent="0.25">
      <c r="A520" s="22">
        <v>0</v>
      </c>
      <c r="B520" s="23">
        <v>18.2140007019043</v>
      </c>
      <c r="C520" s="23">
        <v>13</v>
      </c>
      <c r="D520" s="23">
        <v>3</v>
      </c>
      <c r="E520" s="23">
        <v>9</v>
      </c>
      <c r="F520" s="23">
        <v>33</v>
      </c>
      <c r="G520" s="23">
        <v>0</v>
      </c>
      <c r="H520" s="23">
        <v>4</v>
      </c>
    </row>
    <row r="521" spans="1:8" x14ac:dyDescent="0.25">
      <c r="A521" s="22">
        <v>0</v>
      </c>
      <c r="B521" s="23">
        <v>20.177000045776399</v>
      </c>
      <c r="C521" s="23">
        <v>12</v>
      </c>
      <c r="D521" s="23">
        <v>20</v>
      </c>
      <c r="E521" s="23">
        <v>400</v>
      </c>
      <c r="F521" s="23">
        <v>52</v>
      </c>
      <c r="G521" s="23">
        <v>0</v>
      </c>
      <c r="H521" s="23">
        <v>0</v>
      </c>
    </row>
    <row r="522" spans="1:8" x14ac:dyDescent="0.25">
      <c r="A522" s="22">
        <v>0</v>
      </c>
      <c r="B522" s="23">
        <v>8.3000001907348597</v>
      </c>
      <c r="C522" s="23">
        <v>10</v>
      </c>
      <c r="D522" s="23">
        <v>20</v>
      </c>
      <c r="E522" s="23">
        <v>400</v>
      </c>
      <c r="F522" s="23">
        <v>56</v>
      </c>
      <c r="G522" s="23">
        <v>0</v>
      </c>
      <c r="H522" s="23">
        <v>0</v>
      </c>
    </row>
    <row r="523" spans="1:8" x14ac:dyDescent="0.25">
      <c r="A523" s="22">
        <v>0</v>
      </c>
      <c r="B523" s="23">
        <v>14.199999809265099</v>
      </c>
      <c r="C523" s="23">
        <v>12</v>
      </c>
      <c r="D523" s="23">
        <v>0</v>
      </c>
      <c r="E523" s="23">
        <v>0</v>
      </c>
      <c r="F523" s="23">
        <v>36</v>
      </c>
      <c r="G523" s="23">
        <v>1</v>
      </c>
      <c r="H523" s="23">
        <v>2</v>
      </c>
    </row>
    <row r="524" spans="1:8" x14ac:dyDescent="0.25">
      <c r="A524" s="22">
        <v>0</v>
      </c>
      <c r="B524" s="23">
        <v>21.767999649047901</v>
      </c>
      <c r="C524" s="23">
        <v>14</v>
      </c>
      <c r="D524" s="23">
        <v>15</v>
      </c>
      <c r="E524" s="23">
        <v>225</v>
      </c>
      <c r="F524" s="23">
        <v>36</v>
      </c>
      <c r="G524" s="23">
        <v>1</v>
      </c>
      <c r="H524" s="23">
        <v>0</v>
      </c>
    </row>
    <row r="525" spans="1:8" x14ac:dyDescent="0.25">
      <c r="A525" s="22">
        <v>0</v>
      </c>
      <c r="B525" s="23">
        <v>29.55299949646</v>
      </c>
      <c r="C525" s="23">
        <v>12</v>
      </c>
      <c r="D525" s="23">
        <v>10</v>
      </c>
      <c r="E525" s="23">
        <v>100</v>
      </c>
      <c r="F525" s="23">
        <v>46</v>
      </c>
      <c r="G525" s="23">
        <v>0</v>
      </c>
      <c r="H525" s="23">
        <v>1</v>
      </c>
    </row>
    <row r="526" spans="1:8" x14ac:dyDescent="0.25">
      <c r="A526" s="22">
        <v>0</v>
      </c>
      <c r="B526" s="23">
        <v>4.3499999046325701</v>
      </c>
      <c r="C526" s="23">
        <v>10</v>
      </c>
      <c r="D526" s="23">
        <v>4</v>
      </c>
      <c r="E526" s="23">
        <v>16</v>
      </c>
      <c r="F526" s="23">
        <v>31</v>
      </c>
      <c r="G526" s="23">
        <v>0</v>
      </c>
      <c r="H526" s="23">
        <v>3</v>
      </c>
    </row>
    <row r="527" spans="1:8" x14ac:dyDescent="0.25">
      <c r="A527" s="22">
        <v>0</v>
      </c>
      <c r="B527" s="23">
        <v>24</v>
      </c>
      <c r="C527" s="23">
        <v>11</v>
      </c>
      <c r="D527" s="23">
        <v>3</v>
      </c>
      <c r="E527" s="23">
        <v>9</v>
      </c>
      <c r="F527" s="23">
        <v>52</v>
      </c>
      <c r="G527" s="23">
        <v>0</v>
      </c>
      <c r="H527" s="23">
        <v>0</v>
      </c>
    </row>
    <row r="528" spans="1:8" x14ac:dyDescent="0.25">
      <c r="A528" s="22">
        <v>0</v>
      </c>
      <c r="B528" s="23">
        <v>18.2999992370606</v>
      </c>
      <c r="C528" s="23">
        <v>12</v>
      </c>
      <c r="D528" s="23">
        <v>10</v>
      </c>
      <c r="E528" s="23">
        <v>100</v>
      </c>
      <c r="F528" s="23">
        <v>46</v>
      </c>
      <c r="G528" s="23">
        <v>0</v>
      </c>
      <c r="H528" s="23">
        <v>2</v>
      </c>
    </row>
    <row r="529" spans="1:8" x14ac:dyDescent="0.25">
      <c r="A529" s="22">
        <v>0</v>
      </c>
      <c r="B529" s="23">
        <v>17.200000762939499</v>
      </c>
      <c r="C529" s="23">
        <v>12</v>
      </c>
      <c r="D529" s="23">
        <v>9</v>
      </c>
      <c r="E529" s="23">
        <v>81</v>
      </c>
      <c r="F529" s="23">
        <v>35</v>
      </c>
      <c r="G529" s="23">
        <v>2</v>
      </c>
      <c r="H529" s="23">
        <v>0</v>
      </c>
    </row>
    <row r="530" spans="1:8" x14ac:dyDescent="0.25">
      <c r="A530" s="22">
        <v>0</v>
      </c>
      <c r="B530" s="23">
        <v>16.475999832153299</v>
      </c>
      <c r="C530" s="23">
        <v>12</v>
      </c>
      <c r="D530" s="23">
        <v>7</v>
      </c>
      <c r="E530" s="23">
        <v>49</v>
      </c>
      <c r="F530" s="23">
        <v>59</v>
      </c>
      <c r="G530" s="23">
        <v>0</v>
      </c>
      <c r="H530" s="23">
        <v>0</v>
      </c>
    </row>
    <row r="531" spans="1:8" x14ac:dyDescent="0.25">
      <c r="A531" s="22">
        <v>0</v>
      </c>
      <c r="B531" s="23">
        <v>13.3999996185303</v>
      </c>
      <c r="C531" s="23">
        <v>8</v>
      </c>
      <c r="D531" s="23">
        <v>12</v>
      </c>
      <c r="E531" s="23">
        <v>144</v>
      </c>
      <c r="F531" s="23">
        <v>36</v>
      </c>
      <c r="G531" s="23">
        <v>0</v>
      </c>
      <c r="H531" s="23">
        <v>1</v>
      </c>
    </row>
    <row r="532" spans="1:8" x14ac:dyDescent="0.25">
      <c r="A532" s="22">
        <v>0</v>
      </c>
      <c r="B532" s="23">
        <v>44.987998962402301</v>
      </c>
      <c r="C532" s="23">
        <v>7</v>
      </c>
      <c r="D532" s="23">
        <v>0</v>
      </c>
      <c r="E532" s="23">
        <v>0</v>
      </c>
      <c r="F532" s="23">
        <v>51</v>
      </c>
      <c r="G532" s="23">
        <v>1</v>
      </c>
      <c r="H532" s="23">
        <v>3</v>
      </c>
    </row>
    <row r="533" spans="1:8" x14ac:dyDescent="0.25">
      <c r="A533" s="22">
        <v>0</v>
      </c>
      <c r="B533" s="23">
        <v>18.200000762939499</v>
      </c>
      <c r="C533" s="23">
        <v>16</v>
      </c>
      <c r="D533" s="23">
        <v>16</v>
      </c>
      <c r="E533" s="23">
        <v>256</v>
      </c>
      <c r="F533" s="23">
        <v>31</v>
      </c>
      <c r="G533" s="23">
        <v>1</v>
      </c>
      <c r="H533" s="23">
        <v>0</v>
      </c>
    </row>
    <row r="534" spans="1:8" x14ac:dyDescent="0.25">
      <c r="A534" s="22">
        <v>0</v>
      </c>
      <c r="B534" s="23">
        <v>28</v>
      </c>
      <c r="C534" s="23">
        <v>14</v>
      </c>
      <c r="D534" s="23">
        <v>4</v>
      </c>
      <c r="E534" s="23">
        <v>16</v>
      </c>
      <c r="F534" s="23">
        <v>31</v>
      </c>
      <c r="G534" s="23">
        <v>0</v>
      </c>
      <c r="H534" s="23">
        <v>2</v>
      </c>
    </row>
    <row r="535" spans="1:8" x14ac:dyDescent="0.25">
      <c r="A535" s="22">
        <v>0</v>
      </c>
      <c r="B535" s="23">
        <v>11.550000190734901</v>
      </c>
      <c r="C535" s="23">
        <v>12</v>
      </c>
      <c r="D535" s="23">
        <v>7</v>
      </c>
      <c r="E535" s="23">
        <v>49</v>
      </c>
      <c r="F535" s="23">
        <v>32</v>
      </c>
      <c r="G535" s="23">
        <v>1</v>
      </c>
      <c r="H535" s="23">
        <v>1</v>
      </c>
    </row>
    <row r="536" spans="1:8" x14ac:dyDescent="0.25">
      <c r="A536" s="22">
        <v>0</v>
      </c>
      <c r="B536" s="23">
        <v>28.450000762939499</v>
      </c>
      <c r="C536" s="23">
        <v>16</v>
      </c>
      <c r="D536" s="23">
        <v>7</v>
      </c>
      <c r="E536" s="23">
        <v>49</v>
      </c>
      <c r="F536" s="23">
        <v>35</v>
      </c>
      <c r="G536" s="23">
        <v>1</v>
      </c>
      <c r="H536" s="23">
        <v>2</v>
      </c>
    </row>
    <row r="537" spans="1:8" x14ac:dyDescent="0.25">
      <c r="A537" s="22">
        <v>0</v>
      </c>
      <c r="B537" s="23">
        <v>15.095999717712401</v>
      </c>
      <c r="C537" s="23">
        <v>12</v>
      </c>
      <c r="D537" s="23">
        <v>14</v>
      </c>
      <c r="E537" s="23">
        <v>196</v>
      </c>
      <c r="F537" s="23">
        <v>40</v>
      </c>
      <c r="G537" s="23">
        <v>0</v>
      </c>
      <c r="H537" s="23">
        <v>3</v>
      </c>
    </row>
    <row r="538" spans="1:8" x14ac:dyDescent="0.25">
      <c r="A538" s="22">
        <v>0</v>
      </c>
      <c r="B538" s="23">
        <v>8.0089998245239293</v>
      </c>
      <c r="C538" s="23">
        <v>10</v>
      </c>
      <c r="D538" s="23">
        <v>2</v>
      </c>
      <c r="E538" s="23">
        <v>4</v>
      </c>
      <c r="F538" s="23">
        <v>33</v>
      </c>
      <c r="G538" s="23">
        <v>1</v>
      </c>
      <c r="H538" s="23">
        <v>2</v>
      </c>
    </row>
    <row r="539" spans="1:8" x14ac:dyDescent="0.25">
      <c r="A539" s="22">
        <v>0</v>
      </c>
      <c r="B539" s="23">
        <v>10.039999961853001</v>
      </c>
      <c r="C539" s="23">
        <v>7</v>
      </c>
      <c r="D539" s="23">
        <v>20</v>
      </c>
      <c r="E539" s="23">
        <v>400</v>
      </c>
      <c r="F539" s="23">
        <v>54</v>
      </c>
      <c r="G539" s="23">
        <v>0</v>
      </c>
      <c r="H539" s="23">
        <v>0</v>
      </c>
    </row>
    <row r="540" spans="1:8" x14ac:dyDescent="0.25">
      <c r="A540" s="22">
        <v>0</v>
      </c>
      <c r="B540" s="23">
        <v>16.700000762939499</v>
      </c>
      <c r="C540" s="23">
        <v>12</v>
      </c>
      <c r="D540" s="23">
        <v>5</v>
      </c>
      <c r="E540" s="23">
        <v>25</v>
      </c>
      <c r="F540" s="23">
        <v>36</v>
      </c>
      <c r="G540" s="23">
        <v>1</v>
      </c>
      <c r="H540" s="23">
        <v>1</v>
      </c>
    </row>
    <row r="541" spans="1:8" x14ac:dyDescent="0.25">
      <c r="A541" s="22">
        <v>0</v>
      </c>
      <c r="B541" s="23">
        <v>8.3999996185302699</v>
      </c>
      <c r="C541" s="23">
        <v>10</v>
      </c>
      <c r="D541" s="23">
        <v>10</v>
      </c>
      <c r="E541" s="23">
        <v>100</v>
      </c>
      <c r="F541" s="23">
        <v>50</v>
      </c>
      <c r="G541" s="23">
        <v>0</v>
      </c>
      <c r="H541" s="23">
        <v>1</v>
      </c>
    </row>
    <row r="542" spans="1:8" x14ac:dyDescent="0.25">
      <c r="A542" s="22">
        <v>0</v>
      </c>
      <c r="B542" s="23">
        <v>13</v>
      </c>
      <c r="C542" s="23">
        <v>8</v>
      </c>
      <c r="D542" s="23">
        <v>20</v>
      </c>
      <c r="E542" s="23">
        <v>400</v>
      </c>
      <c r="F542" s="23">
        <v>54</v>
      </c>
      <c r="G542" s="23">
        <v>0</v>
      </c>
      <c r="H542" s="23">
        <v>0</v>
      </c>
    </row>
    <row r="543" spans="1:8" x14ac:dyDescent="0.25">
      <c r="A543" s="22">
        <v>0</v>
      </c>
      <c r="B543" s="23">
        <v>17.969999313354499</v>
      </c>
      <c r="C543" s="23">
        <v>11</v>
      </c>
      <c r="D543" s="23">
        <v>10</v>
      </c>
      <c r="E543" s="23">
        <v>100</v>
      </c>
      <c r="F543" s="23">
        <v>48</v>
      </c>
      <c r="G543" s="23">
        <v>0</v>
      </c>
      <c r="H543" s="23">
        <v>1</v>
      </c>
    </row>
    <row r="544" spans="1:8" x14ac:dyDescent="0.25">
      <c r="A544" s="22">
        <v>0</v>
      </c>
      <c r="B544" s="23">
        <v>18.450000762939499</v>
      </c>
      <c r="C544" s="23">
        <v>15</v>
      </c>
      <c r="D544" s="23">
        <v>8</v>
      </c>
      <c r="E544" s="23">
        <v>64</v>
      </c>
      <c r="F544" s="23">
        <v>41</v>
      </c>
      <c r="G544" s="23">
        <v>0</v>
      </c>
      <c r="H544" s="23">
        <v>4</v>
      </c>
    </row>
    <row r="545" spans="1:8" x14ac:dyDescent="0.25">
      <c r="A545" s="22">
        <v>0</v>
      </c>
      <c r="B545" s="23">
        <v>31</v>
      </c>
      <c r="C545" s="23">
        <v>12</v>
      </c>
      <c r="D545" s="23">
        <v>11</v>
      </c>
      <c r="E545" s="23">
        <v>121</v>
      </c>
      <c r="F545" s="23">
        <v>50</v>
      </c>
      <c r="G545" s="23">
        <v>0</v>
      </c>
      <c r="H545" s="23">
        <v>4</v>
      </c>
    </row>
    <row r="546" spans="1:8" x14ac:dyDescent="0.25">
      <c r="A546" s="22">
        <v>0</v>
      </c>
      <c r="B546" s="23">
        <v>24.1350002288818</v>
      </c>
      <c r="C546" s="23">
        <v>12</v>
      </c>
      <c r="D546" s="23">
        <v>3</v>
      </c>
      <c r="E546" s="23">
        <v>9</v>
      </c>
      <c r="F546" s="23">
        <v>46</v>
      </c>
      <c r="G546" s="23">
        <v>0</v>
      </c>
      <c r="H546" s="23">
        <v>2</v>
      </c>
    </row>
    <row r="547" spans="1:8" x14ac:dyDescent="0.25">
      <c r="A547" s="22">
        <v>0</v>
      </c>
      <c r="B547" s="23">
        <v>31.700000762939499</v>
      </c>
      <c r="C547" s="23">
        <v>13</v>
      </c>
      <c r="D547" s="23">
        <v>6</v>
      </c>
      <c r="E547" s="23">
        <v>36</v>
      </c>
      <c r="F547" s="23">
        <v>42</v>
      </c>
      <c r="G547" s="23">
        <v>0</v>
      </c>
      <c r="H547" s="23">
        <v>1</v>
      </c>
    </row>
    <row r="548" spans="1:8" x14ac:dyDescent="0.25">
      <c r="A548" s="22">
        <v>0</v>
      </c>
      <c r="B548" s="23">
        <v>10.189999580383301</v>
      </c>
      <c r="C548" s="23">
        <v>9</v>
      </c>
      <c r="D548" s="23">
        <v>4</v>
      </c>
      <c r="E548" s="23">
        <v>16</v>
      </c>
      <c r="F548" s="23">
        <v>31</v>
      </c>
      <c r="G548" s="23">
        <v>1</v>
      </c>
      <c r="H548" s="23">
        <v>2</v>
      </c>
    </row>
    <row r="549" spans="1:8" x14ac:dyDescent="0.25">
      <c r="A549" s="22">
        <v>0</v>
      </c>
      <c r="B549" s="23">
        <v>21.573999404907202</v>
      </c>
      <c r="C549" s="23">
        <v>12</v>
      </c>
      <c r="D549" s="23">
        <v>4</v>
      </c>
      <c r="E549" s="23">
        <v>16</v>
      </c>
      <c r="F549" s="23">
        <v>53</v>
      </c>
      <c r="G549" s="23">
        <v>0</v>
      </c>
      <c r="H549" s="23">
        <v>0</v>
      </c>
    </row>
    <row r="550" spans="1:8" x14ac:dyDescent="0.25">
      <c r="A550" s="22">
        <v>0</v>
      </c>
      <c r="B550" s="23">
        <v>26.680000305175799</v>
      </c>
      <c r="C550" s="23">
        <v>12</v>
      </c>
      <c r="D550" s="23">
        <v>9</v>
      </c>
      <c r="E550" s="23">
        <v>81</v>
      </c>
      <c r="F550" s="23">
        <v>51</v>
      </c>
      <c r="G550" s="23">
        <v>0</v>
      </c>
      <c r="H550" s="23">
        <v>1</v>
      </c>
    </row>
    <row r="551" spans="1:8" x14ac:dyDescent="0.25">
      <c r="A551" s="22">
        <v>0</v>
      </c>
      <c r="B551" s="23">
        <v>17.700000762939499</v>
      </c>
      <c r="C551" s="23">
        <v>12</v>
      </c>
      <c r="D551" s="23">
        <v>10</v>
      </c>
      <c r="E551" s="23">
        <v>100</v>
      </c>
      <c r="F551" s="23">
        <v>47</v>
      </c>
      <c r="G551" s="23">
        <v>0</v>
      </c>
      <c r="H551" s="23">
        <v>1</v>
      </c>
    </row>
    <row r="552" spans="1:8" x14ac:dyDescent="0.25">
      <c r="A552" s="22">
        <v>0</v>
      </c>
      <c r="B552" s="23">
        <v>29.399999618530298</v>
      </c>
      <c r="C552" s="23">
        <v>12</v>
      </c>
      <c r="D552" s="23">
        <v>3</v>
      </c>
      <c r="E552" s="23">
        <v>9</v>
      </c>
      <c r="F552" s="23">
        <v>50</v>
      </c>
      <c r="G552" s="23">
        <v>0</v>
      </c>
      <c r="H552" s="23">
        <v>1</v>
      </c>
    </row>
    <row r="553" spans="1:8" x14ac:dyDescent="0.25">
      <c r="A553" s="22">
        <v>0</v>
      </c>
      <c r="B553" s="23">
        <v>22.159000396728501</v>
      </c>
      <c r="C553" s="23">
        <v>6</v>
      </c>
      <c r="D553" s="23">
        <v>2</v>
      </c>
      <c r="E553" s="23">
        <v>4</v>
      </c>
      <c r="F553" s="23">
        <v>37</v>
      </c>
      <c r="G553" s="23">
        <v>0</v>
      </c>
      <c r="H553" s="23">
        <v>1</v>
      </c>
    </row>
    <row r="554" spans="1:8" x14ac:dyDescent="0.25">
      <c r="A554" s="22">
        <v>0</v>
      </c>
      <c r="B554" s="23">
        <v>35</v>
      </c>
      <c r="C554" s="23">
        <v>12</v>
      </c>
      <c r="D554" s="23">
        <v>2</v>
      </c>
      <c r="E554" s="23">
        <v>4</v>
      </c>
      <c r="F554" s="23">
        <v>30</v>
      </c>
      <c r="G554" s="23">
        <v>2</v>
      </c>
      <c r="H554" s="23">
        <v>2</v>
      </c>
    </row>
    <row r="555" spans="1:8" x14ac:dyDescent="0.25">
      <c r="A555" s="22">
        <v>0</v>
      </c>
      <c r="B555" s="23">
        <v>8.6300001144409197</v>
      </c>
      <c r="C555" s="23">
        <v>12</v>
      </c>
      <c r="D555" s="23">
        <v>0</v>
      </c>
      <c r="E555" s="23">
        <v>0</v>
      </c>
      <c r="F555" s="23">
        <v>49</v>
      </c>
      <c r="G555" s="23">
        <v>0</v>
      </c>
      <c r="H555" s="23">
        <v>0</v>
      </c>
    </row>
    <row r="556" spans="1:8" x14ac:dyDescent="0.25">
      <c r="A556" s="22">
        <v>0</v>
      </c>
      <c r="B556" s="23">
        <v>17.079999923706101</v>
      </c>
      <c r="C556" s="23">
        <v>12</v>
      </c>
      <c r="D556" s="23">
        <v>8</v>
      </c>
      <c r="E556" s="23">
        <v>64</v>
      </c>
      <c r="F556" s="23">
        <v>52</v>
      </c>
      <c r="G556" s="23">
        <v>0</v>
      </c>
      <c r="H556" s="23">
        <v>2</v>
      </c>
    </row>
    <row r="557" spans="1:8" x14ac:dyDescent="0.25">
      <c r="A557" s="22">
        <v>0</v>
      </c>
      <c r="B557" s="23">
        <v>32.5</v>
      </c>
      <c r="C557" s="23">
        <v>12</v>
      </c>
      <c r="D557" s="23">
        <v>6</v>
      </c>
      <c r="E557" s="23">
        <v>36</v>
      </c>
      <c r="F557" s="23">
        <v>47</v>
      </c>
      <c r="G557" s="23">
        <v>0</v>
      </c>
      <c r="H557" s="23">
        <v>2</v>
      </c>
    </row>
    <row r="558" spans="1:8" x14ac:dyDescent="0.25">
      <c r="A558" s="22">
        <v>0</v>
      </c>
      <c r="B558" s="23">
        <v>16</v>
      </c>
      <c r="C558" s="23">
        <v>12</v>
      </c>
      <c r="D558" s="23">
        <v>15</v>
      </c>
      <c r="E558" s="23">
        <v>225</v>
      </c>
      <c r="F558" s="23">
        <v>49</v>
      </c>
      <c r="G558" s="23">
        <v>0</v>
      </c>
      <c r="H558" s="23">
        <v>0</v>
      </c>
    </row>
    <row r="559" spans="1:8" x14ac:dyDescent="0.25">
      <c r="A559" s="22">
        <v>0</v>
      </c>
      <c r="B559" s="23">
        <v>18.850000381469702</v>
      </c>
      <c r="C559" s="23">
        <v>12</v>
      </c>
      <c r="D559" s="23">
        <v>15</v>
      </c>
      <c r="E559" s="23">
        <v>225</v>
      </c>
      <c r="F559" s="23">
        <v>44</v>
      </c>
      <c r="G559" s="23">
        <v>0</v>
      </c>
      <c r="H559" s="23">
        <v>4</v>
      </c>
    </row>
    <row r="560" spans="1:8" x14ac:dyDescent="0.25">
      <c r="A560" s="22">
        <v>0</v>
      </c>
      <c r="B560" s="23">
        <v>17.5</v>
      </c>
      <c r="C560" s="23">
        <v>8</v>
      </c>
      <c r="D560" s="23">
        <v>9</v>
      </c>
      <c r="E560" s="23">
        <v>81</v>
      </c>
      <c r="F560" s="23">
        <v>53</v>
      </c>
      <c r="G560" s="23">
        <v>0</v>
      </c>
      <c r="H560" s="23">
        <v>0</v>
      </c>
    </row>
    <row r="561" spans="1:8" x14ac:dyDescent="0.25">
      <c r="A561" s="22">
        <v>0</v>
      </c>
      <c r="B561" s="23">
        <v>19.3920001983643</v>
      </c>
      <c r="C561" s="23">
        <v>12</v>
      </c>
      <c r="D561" s="23">
        <v>8</v>
      </c>
      <c r="E561" s="23">
        <v>64</v>
      </c>
      <c r="F561" s="23">
        <v>30</v>
      </c>
      <c r="G561" s="23">
        <v>1</v>
      </c>
      <c r="H561" s="23">
        <v>0</v>
      </c>
    </row>
    <row r="562" spans="1:8" x14ac:dyDescent="0.25">
      <c r="A562" s="22">
        <v>0</v>
      </c>
      <c r="B562" s="23">
        <v>14.449999809265099</v>
      </c>
      <c r="C562" s="23">
        <v>12</v>
      </c>
      <c r="D562" s="23">
        <v>18</v>
      </c>
      <c r="E562" s="23">
        <v>324</v>
      </c>
      <c r="F562" s="23">
        <v>54</v>
      </c>
      <c r="G562" s="23">
        <v>0</v>
      </c>
      <c r="H562" s="23">
        <v>2</v>
      </c>
    </row>
    <row r="563" spans="1:8" x14ac:dyDescent="0.25">
      <c r="A563" s="22">
        <v>0</v>
      </c>
      <c r="B563" s="23">
        <v>21.7999992370606</v>
      </c>
      <c r="C563" s="23">
        <v>7</v>
      </c>
      <c r="D563" s="23">
        <v>3</v>
      </c>
      <c r="E563" s="23">
        <v>9</v>
      </c>
      <c r="F563" s="23">
        <v>47</v>
      </c>
      <c r="G563" s="23">
        <v>1</v>
      </c>
      <c r="H563" s="23">
        <v>1</v>
      </c>
    </row>
    <row r="564" spans="1:8" x14ac:dyDescent="0.25">
      <c r="A564" s="22">
        <v>0</v>
      </c>
      <c r="B564" s="23">
        <v>7.6999998092651403</v>
      </c>
      <c r="C564" s="23">
        <v>15</v>
      </c>
      <c r="D564" s="23">
        <v>10</v>
      </c>
      <c r="E564" s="23">
        <v>100</v>
      </c>
      <c r="F564" s="23">
        <v>56</v>
      </c>
      <c r="G564" s="23">
        <v>0</v>
      </c>
      <c r="H564" s="23">
        <v>0</v>
      </c>
    </row>
    <row r="565" spans="1:8" x14ac:dyDescent="0.25">
      <c r="A565" s="22">
        <v>0</v>
      </c>
      <c r="B565" s="23">
        <v>31.7999992370606</v>
      </c>
      <c r="C565" s="23">
        <v>12</v>
      </c>
      <c r="D565" s="23">
        <v>6</v>
      </c>
      <c r="E565" s="23">
        <v>36</v>
      </c>
      <c r="F565" s="23">
        <v>49</v>
      </c>
      <c r="G565" s="23">
        <v>0</v>
      </c>
      <c r="H565" s="23">
        <v>1</v>
      </c>
    </row>
    <row r="566" spans="1:8" x14ac:dyDescent="0.25">
      <c r="A566" s="22">
        <v>0</v>
      </c>
      <c r="B566" s="23">
        <v>17.257999420166001</v>
      </c>
      <c r="C566" s="23">
        <v>6</v>
      </c>
      <c r="D566" s="23">
        <v>20</v>
      </c>
      <c r="E566" s="23">
        <v>400</v>
      </c>
      <c r="F566" s="23">
        <v>48</v>
      </c>
      <c r="G566" s="23">
        <v>0</v>
      </c>
      <c r="H566" s="23">
        <v>0</v>
      </c>
    </row>
    <row r="567" spans="1:8" x14ac:dyDescent="0.25">
      <c r="A567" s="22">
        <v>0</v>
      </c>
      <c r="B567" s="23">
        <v>13.399000167846699</v>
      </c>
      <c r="C567" s="23">
        <v>12</v>
      </c>
      <c r="D567" s="23">
        <v>8</v>
      </c>
      <c r="E567" s="23">
        <v>64</v>
      </c>
      <c r="F567" s="23">
        <v>49</v>
      </c>
      <c r="G567" s="23">
        <v>0</v>
      </c>
      <c r="H567" s="23">
        <v>1</v>
      </c>
    </row>
    <row r="568" spans="1:8" x14ac:dyDescent="0.25">
      <c r="A568" s="22">
        <v>0</v>
      </c>
      <c r="B568" s="23">
        <v>16.072999954223601</v>
      </c>
      <c r="C568" s="23">
        <v>12</v>
      </c>
      <c r="D568" s="23">
        <v>3</v>
      </c>
      <c r="E568" s="23">
        <v>9</v>
      </c>
      <c r="F568" s="23">
        <v>56</v>
      </c>
      <c r="G568" s="23">
        <v>0</v>
      </c>
      <c r="H568" s="23">
        <v>1</v>
      </c>
    </row>
    <row r="569" spans="1:8" x14ac:dyDescent="0.25">
      <c r="A569" s="22">
        <v>0</v>
      </c>
      <c r="B569" s="23">
        <v>23.2600002288818</v>
      </c>
      <c r="C569" s="23">
        <v>12</v>
      </c>
      <c r="D569" s="23">
        <v>4</v>
      </c>
      <c r="E569" s="23">
        <v>16</v>
      </c>
      <c r="F569" s="23">
        <v>46</v>
      </c>
      <c r="G569" s="23">
        <v>0</v>
      </c>
      <c r="H569" s="23">
        <v>0</v>
      </c>
    </row>
    <row r="570" spans="1:8" x14ac:dyDescent="0.25">
      <c r="A570" s="22">
        <v>0</v>
      </c>
      <c r="B570" s="23">
        <v>37.299999237060597</v>
      </c>
      <c r="C570" s="23">
        <v>12</v>
      </c>
      <c r="D570" s="23">
        <v>13</v>
      </c>
      <c r="E570" s="23">
        <v>169</v>
      </c>
      <c r="F570" s="23">
        <v>45</v>
      </c>
      <c r="G570" s="23">
        <v>0</v>
      </c>
      <c r="H570" s="23">
        <v>2</v>
      </c>
    </row>
    <row r="571" spans="1:8" x14ac:dyDescent="0.25">
      <c r="A571" s="22">
        <v>0</v>
      </c>
      <c r="B571" s="23">
        <v>11</v>
      </c>
      <c r="C571" s="23">
        <v>12</v>
      </c>
      <c r="D571" s="23">
        <v>4</v>
      </c>
      <c r="E571" s="23">
        <v>16</v>
      </c>
      <c r="F571" s="23">
        <v>32</v>
      </c>
      <c r="G571" s="23">
        <v>0</v>
      </c>
      <c r="H571" s="23">
        <v>2</v>
      </c>
    </row>
    <row r="572" spans="1:8" x14ac:dyDescent="0.25">
      <c r="A572" s="22">
        <v>0</v>
      </c>
      <c r="B572" s="23">
        <v>13.074999809265099</v>
      </c>
      <c r="C572" s="23">
        <v>12</v>
      </c>
      <c r="D572" s="23">
        <v>17</v>
      </c>
      <c r="E572" s="23">
        <v>289</v>
      </c>
      <c r="F572" s="23">
        <v>43</v>
      </c>
      <c r="G572" s="23">
        <v>1</v>
      </c>
      <c r="H572" s="23">
        <v>1</v>
      </c>
    </row>
    <row r="573" spans="1:8" x14ac:dyDescent="0.25">
      <c r="A573" s="22">
        <v>0</v>
      </c>
      <c r="B573" s="23">
        <v>13.699999809265099</v>
      </c>
      <c r="C573" s="23">
        <v>12</v>
      </c>
      <c r="D573" s="23">
        <v>4</v>
      </c>
      <c r="E573" s="23">
        <v>16</v>
      </c>
      <c r="F573" s="23">
        <v>34</v>
      </c>
      <c r="G573" s="23">
        <v>1</v>
      </c>
      <c r="H573" s="23">
        <v>1</v>
      </c>
    </row>
    <row r="574" spans="1:8" x14ac:dyDescent="0.25">
      <c r="A574" s="22">
        <v>0</v>
      </c>
      <c r="B574" s="23">
        <v>25.100000381469702</v>
      </c>
      <c r="C574" s="23">
        <v>12</v>
      </c>
      <c r="D574" s="23">
        <v>0</v>
      </c>
      <c r="E574" s="23">
        <v>0</v>
      </c>
      <c r="F574" s="23">
        <v>30</v>
      </c>
      <c r="G574" s="23">
        <v>1</v>
      </c>
      <c r="H574" s="23">
        <v>1</v>
      </c>
    </row>
    <row r="575" spans="1:8" x14ac:dyDescent="0.25">
      <c r="A575" s="22">
        <v>0</v>
      </c>
      <c r="B575" s="23">
        <v>18.600000381469702</v>
      </c>
      <c r="C575" s="23">
        <v>17</v>
      </c>
      <c r="D575" s="23">
        <v>15</v>
      </c>
      <c r="E575" s="23">
        <v>225</v>
      </c>
      <c r="F575" s="23">
        <v>38</v>
      </c>
      <c r="G575" s="23">
        <v>2</v>
      </c>
      <c r="H575" s="23">
        <v>0</v>
      </c>
    </row>
    <row r="576" spans="1:8" x14ac:dyDescent="0.25">
      <c r="A576" s="22">
        <v>0</v>
      </c>
      <c r="B576" s="23">
        <v>29</v>
      </c>
      <c r="C576" s="23">
        <v>16</v>
      </c>
      <c r="D576" s="23">
        <v>11</v>
      </c>
      <c r="E576" s="23">
        <v>121</v>
      </c>
      <c r="F576" s="23">
        <v>33</v>
      </c>
      <c r="G576" s="23">
        <v>1</v>
      </c>
      <c r="H576" s="23">
        <v>1</v>
      </c>
    </row>
    <row r="577" spans="1:8" x14ac:dyDescent="0.25">
      <c r="A577" s="22">
        <v>0</v>
      </c>
      <c r="B577" s="23">
        <v>19.2369995117188</v>
      </c>
      <c r="C577" s="23">
        <v>12</v>
      </c>
      <c r="D577" s="23">
        <v>23</v>
      </c>
      <c r="E577" s="23">
        <v>529</v>
      </c>
      <c r="F577" s="23">
        <v>52</v>
      </c>
      <c r="G577" s="23">
        <v>0</v>
      </c>
      <c r="H577" s="23">
        <v>0</v>
      </c>
    </row>
    <row r="578" spans="1:8" x14ac:dyDescent="0.25">
      <c r="A578" s="22">
        <v>0</v>
      </c>
      <c r="B578" s="23">
        <v>19.8549995422363</v>
      </c>
      <c r="C578" s="23">
        <v>11</v>
      </c>
      <c r="D578" s="23">
        <v>1</v>
      </c>
      <c r="E578" s="23">
        <v>1</v>
      </c>
      <c r="F578" s="23">
        <v>43</v>
      </c>
      <c r="G578" s="23">
        <v>0</v>
      </c>
      <c r="H578" s="23">
        <v>3</v>
      </c>
    </row>
    <row r="579" spans="1:8" x14ac:dyDescent="0.25">
      <c r="A579" s="22">
        <v>0</v>
      </c>
      <c r="B579" s="23">
        <v>9.4499998092651403</v>
      </c>
      <c r="C579" s="23">
        <v>12</v>
      </c>
      <c r="D579" s="23">
        <v>5</v>
      </c>
      <c r="E579" s="23">
        <v>25</v>
      </c>
      <c r="F579" s="23">
        <v>33</v>
      </c>
      <c r="G579" s="23">
        <v>1</v>
      </c>
      <c r="H579" s="23">
        <v>1</v>
      </c>
    </row>
    <row r="580" spans="1:8" x14ac:dyDescent="0.25">
      <c r="A580" s="22">
        <v>0</v>
      </c>
      <c r="B580" s="23">
        <v>30</v>
      </c>
      <c r="C580" s="23">
        <v>10</v>
      </c>
      <c r="D580" s="23">
        <v>1</v>
      </c>
      <c r="E580" s="23">
        <v>1</v>
      </c>
      <c r="F580" s="23">
        <v>45</v>
      </c>
      <c r="G580" s="23">
        <v>0</v>
      </c>
      <c r="H580" s="23">
        <v>0</v>
      </c>
    </row>
    <row r="581" spans="1:8" x14ac:dyDescent="0.25">
      <c r="A581" s="22">
        <v>0</v>
      </c>
      <c r="B581" s="23">
        <v>15</v>
      </c>
      <c r="C581" s="23">
        <v>10</v>
      </c>
      <c r="D581" s="23">
        <v>5</v>
      </c>
      <c r="E581" s="23">
        <v>25</v>
      </c>
      <c r="F581" s="23">
        <v>36</v>
      </c>
      <c r="G581" s="23">
        <v>2</v>
      </c>
      <c r="H581" s="23">
        <v>1</v>
      </c>
    </row>
    <row r="582" spans="1:8" x14ac:dyDescent="0.25">
      <c r="A582" s="22">
        <v>0</v>
      </c>
      <c r="B582" s="23">
        <v>24.7010002136231</v>
      </c>
      <c r="C582" s="23">
        <v>12</v>
      </c>
      <c r="D582" s="23">
        <v>3</v>
      </c>
      <c r="E582" s="23">
        <v>9</v>
      </c>
      <c r="F582" s="23">
        <v>34</v>
      </c>
      <c r="G582" s="23">
        <v>1</v>
      </c>
      <c r="H582" s="23">
        <v>1</v>
      </c>
    </row>
    <row r="583" spans="1:8" x14ac:dyDescent="0.25">
      <c r="A583" s="22">
        <v>0</v>
      </c>
      <c r="B583" s="23">
        <v>15.8999996185303</v>
      </c>
      <c r="C583" s="23">
        <v>14</v>
      </c>
      <c r="D583" s="23">
        <v>3</v>
      </c>
      <c r="E583" s="23">
        <v>9</v>
      </c>
      <c r="F583" s="23">
        <v>37</v>
      </c>
      <c r="G583" s="23">
        <v>0</v>
      </c>
      <c r="H583" s="23">
        <v>2</v>
      </c>
    </row>
    <row r="584" spans="1:8" x14ac:dyDescent="0.25">
      <c r="A584" s="22">
        <v>0</v>
      </c>
      <c r="B584" s="23">
        <v>16.2399997711182</v>
      </c>
      <c r="C584" s="23">
        <v>10</v>
      </c>
      <c r="D584" s="23">
        <v>19</v>
      </c>
      <c r="E584" s="23">
        <v>361</v>
      </c>
      <c r="F584" s="23">
        <v>46</v>
      </c>
      <c r="G584" s="23">
        <v>0</v>
      </c>
      <c r="H584" s="23">
        <v>1</v>
      </c>
    </row>
    <row r="585" spans="1:8" x14ac:dyDescent="0.25">
      <c r="A585" s="22">
        <v>0</v>
      </c>
      <c r="B585" s="23">
        <v>21.100000381469702</v>
      </c>
      <c r="C585" s="23">
        <v>12</v>
      </c>
      <c r="D585" s="23">
        <v>20</v>
      </c>
      <c r="E585" s="23">
        <v>400</v>
      </c>
      <c r="F585" s="23">
        <v>47</v>
      </c>
      <c r="G585" s="23">
        <v>0</v>
      </c>
      <c r="H585" s="23">
        <v>0</v>
      </c>
    </row>
    <row r="586" spans="1:8" x14ac:dyDescent="0.25">
      <c r="A586" s="22">
        <v>0</v>
      </c>
      <c r="B586" s="23">
        <v>23</v>
      </c>
      <c r="C586" s="23">
        <v>16</v>
      </c>
      <c r="D586" s="23">
        <v>5</v>
      </c>
      <c r="E586" s="23">
        <v>25</v>
      </c>
      <c r="F586" s="23">
        <v>31</v>
      </c>
      <c r="G586" s="23">
        <v>2</v>
      </c>
      <c r="H586" s="23">
        <v>1</v>
      </c>
    </row>
    <row r="587" spans="1:8" x14ac:dyDescent="0.25">
      <c r="A587" s="22">
        <v>0</v>
      </c>
      <c r="B587" s="23">
        <v>6.3400001525878897</v>
      </c>
      <c r="C587" s="23">
        <v>5</v>
      </c>
      <c r="D587" s="23">
        <v>0</v>
      </c>
      <c r="E587" s="23">
        <v>0</v>
      </c>
      <c r="F587" s="23">
        <v>57</v>
      </c>
      <c r="G587" s="23">
        <v>0</v>
      </c>
      <c r="H587" s="23">
        <v>0</v>
      </c>
    </row>
    <row r="588" spans="1:8" x14ac:dyDescent="0.25">
      <c r="A588" s="22">
        <v>0</v>
      </c>
      <c r="B588" s="23">
        <v>42.25</v>
      </c>
      <c r="C588" s="23">
        <v>12</v>
      </c>
      <c r="D588" s="23">
        <v>3</v>
      </c>
      <c r="E588" s="23">
        <v>9</v>
      </c>
      <c r="F588" s="23">
        <v>30</v>
      </c>
      <c r="G588" s="23">
        <v>1</v>
      </c>
      <c r="H588" s="23">
        <v>1</v>
      </c>
    </row>
    <row r="589" spans="1:8" x14ac:dyDescent="0.25">
      <c r="A589" s="22">
        <v>0</v>
      </c>
      <c r="B589" s="23">
        <v>14.6940002441406</v>
      </c>
      <c r="C589" s="23">
        <v>12</v>
      </c>
      <c r="D589" s="23">
        <v>3</v>
      </c>
      <c r="E589" s="23">
        <v>9</v>
      </c>
      <c r="F589" s="23">
        <v>30</v>
      </c>
      <c r="G589" s="23">
        <v>0</v>
      </c>
      <c r="H589" s="23">
        <v>0</v>
      </c>
    </row>
    <row r="590" spans="1:8" x14ac:dyDescent="0.25">
      <c r="A590" s="22">
        <v>0</v>
      </c>
      <c r="B590" s="23">
        <v>21.416999816894499</v>
      </c>
      <c r="C590" s="23">
        <v>12</v>
      </c>
      <c r="D590" s="23">
        <v>7</v>
      </c>
      <c r="E590" s="23">
        <v>49</v>
      </c>
      <c r="F590" s="23">
        <v>44</v>
      </c>
      <c r="G590" s="23">
        <v>0</v>
      </c>
      <c r="H590" s="23">
        <v>3</v>
      </c>
    </row>
    <row r="591" spans="1:8" x14ac:dyDescent="0.25">
      <c r="A591" s="22">
        <v>0</v>
      </c>
      <c r="B591" s="23">
        <v>20.200000762939499</v>
      </c>
      <c r="C591" s="23">
        <v>13</v>
      </c>
      <c r="D591" s="23">
        <v>7</v>
      </c>
      <c r="E591" s="23">
        <v>49</v>
      </c>
      <c r="F591" s="23">
        <v>53</v>
      </c>
      <c r="G591" s="23">
        <v>0</v>
      </c>
      <c r="H591" s="23">
        <v>0</v>
      </c>
    </row>
    <row r="592" spans="1:8" x14ac:dyDescent="0.25">
      <c r="A592" s="22">
        <v>0</v>
      </c>
      <c r="B592" s="23">
        <v>12.0900001525879</v>
      </c>
      <c r="C592" s="23">
        <v>8</v>
      </c>
      <c r="D592" s="23">
        <v>1</v>
      </c>
      <c r="E592" s="23">
        <v>1</v>
      </c>
      <c r="F592" s="23">
        <v>51</v>
      </c>
      <c r="G592" s="23">
        <v>0</v>
      </c>
      <c r="H592" s="23">
        <v>0</v>
      </c>
    </row>
    <row r="593" spans="1:8" x14ac:dyDescent="0.25">
      <c r="A593" s="22">
        <v>0</v>
      </c>
      <c r="B593" s="23">
        <v>24.7600002288818</v>
      </c>
      <c r="C593" s="23">
        <v>12</v>
      </c>
      <c r="D593" s="23">
        <v>13</v>
      </c>
      <c r="E593" s="23">
        <v>169</v>
      </c>
      <c r="F593" s="23">
        <v>39</v>
      </c>
      <c r="G593" s="23">
        <v>1</v>
      </c>
      <c r="H593" s="23">
        <v>3</v>
      </c>
    </row>
    <row r="594" spans="1:8" x14ac:dyDescent="0.25">
      <c r="A594" s="22">
        <v>0</v>
      </c>
      <c r="B594" s="23">
        <v>23</v>
      </c>
      <c r="C594" s="23">
        <v>8</v>
      </c>
      <c r="D594" s="23">
        <v>0</v>
      </c>
      <c r="E594" s="23">
        <v>0</v>
      </c>
      <c r="F594" s="23">
        <v>52</v>
      </c>
      <c r="G594" s="23">
        <v>0</v>
      </c>
      <c r="H594" s="23">
        <v>0</v>
      </c>
    </row>
    <row r="595" spans="1:8" x14ac:dyDescent="0.25">
      <c r="A595" s="22">
        <v>0</v>
      </c>
      <c r="B595" s="23">
        <v>19.3649997711182</v>
      </c>
      <c r="C595" s="23">
        <v>8</v>
      </c>
      <c r="D595" s="23">
        <v>0</v>
      </c>
      <c r="E595" s="23">
        <v>0</v>
      </c>
      <c r="F595" s="23">
        <v>46</v>
      </c>
      <c r="G595" s="23">
        <v>0</v>
      </c>
      <c r="H595" s="23">
        <v>4</v>
      </c>
    </row>
    <row r="596" spans="1:8" x14ac:dyDescent="0.25">
      <c r="A596" s="22">
        <v>0</v>
      </c>
      <c r="B596" s="23">
        <v>5.5500001907348597</v>
      </c>
      <c r="C596" s="23">
        <v>12</v>
      </c>
      <c r="D596" s="23">
        <v>12</v>
      </c>
      <c r="E596" s="23">
        <v>144</v>
      </c>
      <c r="F596" s="23">
        <v>47</v>
      </c>
      <c r="G596" s="23">
        <v>0</v>
      </c>
      <c r="H596" s="23">
        <v>5</v>
      </c>
    </row>
    <row r="597" spans="1:8" x14ac:dyDescent="0.25">
      <c r="A597" s="22">
        <v>0</v>
      </c>
      <c r="B597" s="23">
        <v>68.035003662109403</v>
      </c>
      <c r="C597" s="23">
        <v>8</v>
      </c>
      <c r="D597" s="23">
        <v>0</v>
      </c>
      <c r="E597" s="23">
        <v>0</v>
      </c>
      <c r="F597" s="23">
        <v>52</v>
      </c>
      <c r="G597" s="23">
        <v>0</v>
      </c>
      <c r="H597" s="23">
        <v>2</v>
      </c>
    </row>
    <row r="598" spans="1:8" x14ac:dyDescent="0.25">
      <c r="A598" s="22">
        <v>0</v>
      </c>
      <c r="B598" s="23">
        <v>29.2999992370606</v>
      </c>
      <c r="C598" s="23">
        <v>12</v>
      </c>
      <c r="D598" s="23">
        <v>5</v>
      </c>
      <c r="E598" s="23">
        <v>25</v>
      </c>
      <c r="F598" s="23">
        <v>45</v>
      </c>
      <c r="G598" s="23">
        <v>0</v>
      </c>
      <c r="H598" s="23">
        <v>2</v>
      </c>
    </row>
    <row r="599" spans="1:8" x14ac:dyDescent="0.25">
      <c r="A599" s="22">
        <v>0</v>
      </c>
      <c r="B599" s="23">
        <v>18.5</v>
      </c>
      <c r="C599" s="23">
        <v>11</v>
      </c>
      <c r="D599" s="23">
        <v>45</v>
      </c>
      <c r="E599" s="23">
        <v>2025</v>
      </c>
      <c r="F599" s="23">
        <v>60</v>
      </c>
      <c r="G599" s="23">
        <v>0</v>
      </c>
      <c r="H599" s="23">
        <v>0</v>
      </c>
    </row>
    <row r="600" spans="1:8" x14ac:dyDescent="0.25">
      <c r="A600" s="22">
        <v>0</v>
      </c>
      <c r="B600" s="23">
        <v>22.5820007324219</v>
      </c>
      <c r="C600" s="23">
        <v>13</v>
      </c>
      <c r="D600" s="23">
        <v>10</v>
      </c>
      <c r="E600" s="23">
        <v>100</v>
      </c>
      <c r="F600" s="23">
        <v>41</v>
      </c>
      <c r="G600" s="23">
        <v>0</v>
      </c>
      <c r="H600" s="23">
        <v>2</v>
      </c>
    </row>
    <row r="601" spans="1:8" x14ac:dyDescent="0.25">
      <c r="A601" s="22">
        <v>0</v>
      </c>
      <c r="B601" s="23">
        <v>21.5</v>
      </c>
      <c r="C601" s="23">
        <v>8</v>
      </c>
      <c r="D601" s="23">
        <v>2</v>
      </c>
      <c r="E601" s="23">
        <v>4</v>
      </c>
      <c r="F601" s="23">
        <v>39</v>
      </c>
      <c r="G601" s="23">
        <v>0</v>
      </c>
      <c r="H601" s="23">
        <v>3</v>
      </c>
    </row>
    <row r="602" spans="1:8" x14ac:dyDescent="0.25">
      <c r="A602" s="22">
        <v>0</v>
      </c>
      <c r="B602" s="23">
        <v>28.069999694824201</v>
      </c>
      <c r="C602" s="23">
        <v>12</v>
      </c>
      <c r="D602" s="23">
        <v>3</v>
      </c>
      <c r="E602" s="23">
        <v>9</v>
      </c>
      <c r="F602" s="23">
        <v>49</v>
      </c>
      <c r="G602" s="23">
        <v>0</v>
      </c>
      <c r="H602" s="23">
        <v>1</v>
      </c>
    </row>
    <row r="603" spans="1:8" x14ac:dyDescent="0.25">
      <c r="A603" s="22">
        <v>0</v>
      </c>
      <c r="B603" s="23">
        <v>50.299999237060597</v>
      </c>
      <c r="C603" s="23">
        <v>15</v>
      </c>
      <c r="D603" s="23">
        <v>1</v>
      </c>
      <c r="E603" s="23">
        <v>1</v>
      </c>
      <c r="F603" s="23">
        <v>32</v>
      </c>
      <c r="G603" s="23">
        <v>1</v>
      </c>
      <c r="H603" s="23">
        <v>1</v>
      </c>
    </row>
    <row r="604" spans="1:8" x14ac:dyDescent="0.25">
      <c r="A604" s="22">
        <v>0</v>
      </c>
      <c r="B604" s="23">
        <v>23.5</v>
      </c>
      <c r="C604" s="23">
        <v>12</v>
      </c>
      <c r="D604" s="23">
        <v>5</v>
      </c>
      <c r="E604" s="23">
        <v>25</v>
      </c>
      <c r="F604" s="23">
        <v>33</v>
      </c>
      <c r="G604" s="23">
        <v>1</v>
      </c>
      <c r="H604" s="23">
        <v>3</v>
      </c>
    </row>
    <row r="605" spans="1:8" x14ac:dyDescent="0.25">
      <c r="A605" s="22">
        <v>0</v>
      </c>
      <c r="B605" s="23">
        <v>15.5</v>
      </c>
      <c r="C605" s="23">
        <v>10</v>
      </c>
      <c r="D605" s="23">
        <v>10</v>
      </c>
      <c r="E605" s="23">
        <v>100</v>
      </c>
      <c r="F605" s="23">
        <v>36</v>
      </c>
      <c r="G605" s="23">
        <v>0</v>
      </c>
      <c r="H605" s="23">
        <v>4</v>
      </c>
    </row>
    <row r="606" spans="1:8" x14ac:dyDescent="0.25">
      <c r="A606" s="22">
        <v>0</v>
      </c>
      <c r="B606" s="23">
        <v>13.439999580383301</v>
      </c>
      <c r="C606" s="23">
        <v>13</v>
      </c>
      <c r="D606" s="23">
        <v>4</v>
      </c>
      <c r="E606" s="23">
        <v>16</v>
      </c>
      <c r="F606" s="23">
        <v>37</v>
      </c>
      <c r="G606" s="23">
        <v>3</v>
      </c>
      <c r="H606" s="23">
        <v>3</v>
      </c>
    </row>
    <row r="607" spans="1:8" x14ac:dyDescent="0.25">
      <c r="A607" s="22">
        <v>0</v>
      </c>
      <c r="B607" s="23">
        <v>8.1000003814697301</v>
      </c>
      <c r="C607" s="23">
        <v>12</v>
      </c>
      <c r="D607" s="23">
        <v>7</v>
      </c>
      <c r="E607" s="23">
        <v>49</v>
      </c>
      <c r="F607" s="23">
        <v>30</v>
      </c>
      <c r="G607" s="23">
        <v>1</v>
      </c>
      <c r="H607" s="23">
        <v>2</v>
      </c>
    </row>
    <row r="608" spans="1:8" x14ac:dyDescent="0.25">
      <c r="A608" s="22">
        <v>0</v>
      </c>
      <c r="B608" s="23">
        <v>9.8000001907348597</v>
      </c>
      <c r="C608" s="23">
        <v>11</v>
      </c>
      <c r="D608" s="23">
        <v>9</v>
      </c>
      <c r="E608" s="23">
        <v>81</v>
      </c>
      <c r="F608" s="23">
        <v>44</v>
      </c>
      <c r="G608" s="23">
        <v>1</v>
      </c>
      <c r="H608" s="23">
        <v>1</v>
      </c>
    </row>
    <row r="609" spans="1:8" x14ac:dyDescent="0.25">
      <c r="A609" s="22">
        <v>0</v>
      </c>
      <c r="B609" s="23">
        <v>20.2999992370606</v>
      </c>
      <c r="C609" s="23">
        <v>12</v>
      </c>
      <c r="D609" s="23">
        <v>5</v>
      </c>
      <c r="E609" s="23">
        <v>25</v>
      </c>
      <c r="F609" s="23">
        <v>48</v>
      </c>
      <c r="G609" s="23">
        <v>0</v>
      </c>
      <c r="H609" s="23">
        <v>1</v>
      </c>
    </row>
    <row r="610" spans="1:8" x14ac:dyDescent="0.25">
      <c r="A610" s="22">
        <v>0</v>
      </c>
      <c r="B610" s="23">
        <v>15</v>
      </c>
      <c r="C610" s="23">
        <v>11</v>
      </c>
      <c r="D610" s="23">
        <v>4</v>
      </c>
      <c r="E610" s="23">
        <v>16</v>
      </c>
      <c r="F610" s="23">
        <v>40</v>
      </c>
      <c r="G610" s="23">
        <v>0</v>
      </c>
      <c r="H610" s="23">
        <v>4</v>
      </c>
    </row>
    <row r="611" spans="1:8" x14ac:dyDescent="0.25">
      <c r="A611" s="22">
        <v>0</v>
      </c>
      <c r="B611" s="23">
        <v>56.099998474121101</v>
      </c>
      <c r="C611" s="23">
        <v>13</v>
      </c>
      <c r="D611" s="23">
        <v>11</v>
      </c>
      <c r="E611" s="23">
        <v>121</v>
      </c>
      <c r="F611" s="23">
        <v>47</v>
      </c>
      <c r="G611" s="23">
        <v>0</v>
      </c>
      <c r="H611" s="23">
        <v>0</v>
      </c>
    </row>
    <row r="612" spans="1:8" x14ac:dyDescent="0.25">
      <c r="A612" s="22">
        <v>0</v>
      </c>
      <c r="B612" s="23">
        <v>22.846000671386701</v>
      </c>
      <c r="C612" s="23">
        <v>12</v>
      </c>
      <c r="D612" s="23">
        <v>9</v>
      </c>
      <c r="E612" s="23">
        <v>81</v>
      </c>
      <c r="F612" s="23">
        <v>36</v>
      </c>
      <c r="G612" s="23">
        <v>0</v>
      </c>
      <c r="H612" s="23">
        <v>2</v>
      </c>
    </row>
    <row r="613" spans="1:8" x14ac:dyDescent="0.25">
      <c r="A613" s="22">
        <v>0</v>
      </c>
      <c r="B613" s="23">
        <v>22.225000381469702</v>
      </c>
      <c r="C613" s="23">
        <v>11</v>
      </c>
      <c r="D613" s="23">
        <v>4</v>
      </c>
      <c r="E613" s="23">
        <v>16</v>
      </c>
      <c r="F613" s="23">
        <v>40</v>
      </c>
      <c r="G613" s="23">
        <v>0</v>
      </c>
      <c r="H613" s="23">
        <v>2</v>
      </c>
    </row>
    <row r="614" spans="1:8" x14ac:dyDescent="0.25">
      <c r="A614" s="22">
        <v>0</v>
      </c>
      <c r="B614" s="23">
        <v>17.6350002288818</v>
      </c>
      <c r="C614" s="23">
        <v>12</v>
      </c>
      <c r="D614" s="23">
        <v>2</v>
      </c>
      <c r="E614" s="23">
        <v>4</v>
      </c>
      <c r="F614" s="23">
        <v>46</v>
      </c>
      <c r="G614" s="23">
        <v>0</v>
      </c>
      <c r="H614" s="23">
        <v>1</v>
      </c>
    </row>
    <row r="615" spans="1:8" x14ac:dyDescent="0.25">
      <c r="A615" s="22">
        <v>0</v>
      </c>
      <c r="B615" s="23">
        <v>18.5</v>
      </c>
      <c r="C615" s="23">
        <v>12</v>
      </c>
      <c r="D615" s="23">
        <v>23</v>
      </c>
      <c r="E615" s="23">
        <v>529</v>
      </c>
      <c r="F615" s="23">
        <v>52</v>
      </c>
      <c r="G615" s="23">
        <v>0</v>
      </c>
      <c r="H615" s="23">
        <v>0</v>
      </c>
    </row>
    <row r="616" spans="1:8" x14ac:dyDescent="0.25">
      <c r="A616" s="22">
        <v>0</v>
      </c>
      <c r="B616" s="23">
        <v>13.3900003433228</v>
      </c>
      <c r="C616" s="23">
        <v>12</v>
      </c>
      <c r="D616" s="23">
        <v>3</v>
      </c>
      <c r="E616" s="23">
        <v>9</v>
      </c>
      <c r="F616" s="23">
        <v>44</v>
      </c>
      <c r="G616" s="23">
        <v>0</v>
      </c>
      <c r="H616" s="23">
        <v>1</v>
      </c>
    </row>
    <row r="617" spans="1:8" x14ac:dyDescent="0.25">
      <c r="A617" s="22">
        <v>0</v>
      </c>
      <c r="B617" s="23">
        <v>15.1499996185303</v>
      </c>
      <c r="C617" s="23">
        <v>10</v>
      </c>
      <c r="D617" s="23">
        <v>15</v>
      </c>
      <c r="E617" s="23">
        <v>225</v>
      </c>
      <c r="F617" s="23">
        <v>45</v>
      </c>
      <c r="G617" s="23">
        <v>0</v>
      </c>
      <c r="H617" s="23">
        <v>1</v>
      </c>
    </row>
    <row r="618" spans="1:8" x14ac:dyDescent="0.25">
      <c r="A618" s="22">
        <v>0</v>
      </c>
      <c r="B618" s="23">
        <v>16.200000762939499</v>
      </c>
      <c r="C618" s="23">
        <v>7</v>
      </c>
      <c r="D618" s="23">
        <v>8</v>
      </c>
      <c r="E618" s="23">
        <v>64</v>
      </c>
      <c r="F618" s="23">
        <v>30</v>
      </c>
      <c r="G618" s="23">
        <v>2</v>
      </c>
      <c r="H618" s="23">
        <v>1</v>
      </c>
    </row>
    <row r="619" spans="1:8" x14ac:dyDescent="0.25">
      <c r="A619" s="22">
        <v>0</v>
      </c>
      <c r="B619" s="23">
        <v>33.919998168945298</v>
      </c>
      <c r="C619" s="23">
        <v>12</v>
      </c>
      <c r="D619" s="23">
        <v>3</v>
      </c>
      <c r="E619" s="23">
        <v>9</v>
      </c>
      <c r="F619" s="23">
        <v>40</v>
      </c>
      <c r="G619" s="23">
        <v>1</v>
      </c>
      <c r="H619" s="23">
        <v>3</v>
      </c>
    </row>
    <row r="620" spans="1:8" x14ac:dyDescent="0.25">
      <c r="A620" s="22">
        <v>0</v>
      </c>
      <c r="B620" s="23">
        <v>14</v>
      </c>
      <c r="C620" s="23">
        <v>12</v>
      </c>
      <c r="D620" s="23">
        <v>25</v>
      </c>
      <c r="E620" s="23">
        <v>625</v>
      </c>
      <c r="F620" s="23">
        <v>43</v>
      </c>
      <c r="G620" s="23">
        <v>0</v>
      </c>
      <c r="H620" s="23">
        <v>1</v>
      </c>
    </row>
    <row r="621" spans="1:8" x14ac:dyDescent="0.25">
      <c r="A621" s="22">
        <v>0</v>
      </c>
      <c r="B621" s="23">
        <v>16.736000061035199</v>
      </c>
      <c r="C621" s="23">
        <v>12</v>
      </c>
      <c r="D621" s="23">
        <v>2</v>
      </c>
      <c r="E621" s="23">
        <v>4</v>
      </c>
      <c r="F621" s="23">
        <v>49</v>
      </c>
      <c r="G621" s="23">
        <v>0</v>
      </c>
      <c r="H621" s="23">
        <v>2</v>
      </c>
    </row>
    <row r="622" spans="1:8" x14ac:dyDescent="0.25">
      <c r="A622" s="22">
        <v>0</v>
      </c>
      <c r="B622" s="23">
        <v>30.649999618530298</v>
      </c>
      <c r="C622" s="23">
        <v>12</v>
      </c>
      <c r="D622" s="23">
        <v>0</v>
      </c>
      <c r="E622" s="23">
        <v>0</v>
      </c>
      <c r="F622" s="23">
        <v>46</v>
      </c>
      <c r="G622" s="23">
        <v>1</v>
      </c>
      <c r="H622" s="23">
        <v>4</v>
      </c>
    </row>
    <row r="623" spans="1:8" x14ac:dyDescent="0.25">
      <c r="A623" s="22">
        <v>0</v>
      </c>
      <c r="B623" s="23">
        <v>12.3999996185303</v>
      </c>
      <c r="C623" s="23">
        <v>11</v>
      </c>
      <c r="D623" s="23">
        <v>19</v>
      </c>
      <c r="E623" s="23">
        <v>361</v>
      </c>
      <c r="F623" s="23">
        <v>52</v>
      </c>
      <c r="G623" s="23">
        <v>0</v>
      </c>
      <c r="H623" s="23">
        <v>0</v>
      </c>
    </row>
    <row r="624" spans="1:8" x14ac:dyDescent="0.25">
      <c r="A624" s="22">
        <v>0</v>
      </c>
      <c r="B624" s="23">
        <v>19.021999359130898</v>
      </c>
      <c r="C624" s="23">
        <v>12</v>
      </c>
      <c r="D624" s="23">
        <v>3</v>
      </c>
      <c r="E624" s="23">
        <v>9</v>
      </c>
      <c r="F624" s="23">
        <v>31</v>
      </c>
      <c r="G624" s="23">
        <v>1</v>
      </c>
      <c r="H624" s="23">
        <v>1</v>
      </c>
    </row>
    <row r="625" spans="1:8" x14ac:dyDescent="0.25">
      <c r="A625" s="22">
        <v>0</v>
      </c>
      <c r="B625" s="23">
        <v>11.203000068664601</v>
      </c>
      <c r="C625" s="23">
        <v>10</v>
      </c>
      <c r="D625" s="23">
        <v>7</v>
      </c>
      <c r="E625" s="23">
        <v>49</v>
      </c>
      <c r="F625" s="23">
        <v>42</v>
      </c>
      <c r="G625" s="23">
        <v>1</v>
      </c>
      <c r="H625" s="23">
        <v>1</v>
      </c>
    </row>
    <row r="626" spans="1:8" x14ac:dyDescent="0.25">
      <c r="A626" s="22">
        <v>0</v>
      </c>
      <c r="B626" s="23">
        <v>19.875999450683601</v>
      </c>
      <c r="C626" s="23">
        <v>11</v>
      </c>
      <c r="D626" s="23">
        <v>1</v>
      </c>
      <c r="E626" s="23">
        <v>1</v>
      </c>
      <c r="F626" s="23">
        <v>33</v>
      </c>
      <c r="G626" s="23">
        <v>0</v>
      </c>
      <c r="H626" s="23">
        <v>3</v>
      </c>
    </row>
    <row r="627" spans="1:8" x14ac:dyDescent="0.25">
      <c r="A627" s="22">
        <v>0</v>
      </c>
      <c r="B627" s="23">
        <v>57</v>
      </c>
      <c r="C627" s="23">
        <v>16</v>
      </c>
      <c r="D627" s="23">
        <v>9</v>
      </c>
      <c r="E627" s="23">
        <v>81</v>
      </c>
      <c r="F627" s="23">
        <v>57</v>
      </c>
      <c r="G627" s="23">
        <v>0</v>
      </c>
      <c r="H627" s="23">
        <v>0</v>
      </c>
    </row>
    <row r="628" spans="1:8" x14ac:dyDescent="0.25">
      <c r="A628" s="22">
        <v>0</v>
      </c>
      <c r="B628" s="23">
        <v>18.290000915527301</v>
      </c>
      <c r="C628" s="23">
        <v>10</v>
      </c>
      <c r="D628" s="23">
        <v>3</v>
      </c>
      <c r="E628" s="23">
        <v>9</v>
      </c>
      <c r="F628" s="23">
        <v>49</v>
      </c>
      <c r="G628" s="23">
        <v>0</v>
      </c>
      <c r="H628" s="23">
        <v>0</v>
      </c>
    </row>
    <row r="629" spans="1:8" x14ac:dyDescent="0.25">
      <c r="A629" s="22">
        <v>0</v>
      </c>
      <c r="B629" s="23">
        <v>20.219999313354499</v>
      </c>
      <c r="C629" s="23">
        <v>14</v>
      </c>
      <c r="D629" s="23">
        <v>8</v>
      </c>
      <c r="E629" s="23">
        <v>64</v>
      </c>
      <c r="F629" s="23">
        <v>45</v>
      </c>
      <c r="G629" s="23">
        <v>0</v>
      </c>
      <c r="H629" s="23">
        <v>1</v>
      </c>
    </row>
    <row r="630" spans="1:8" x14ac:dyDescent="0.25">
      <c r="A630" s="22">
        <v>0</v>
      </c>
      <c r="B630" s="23">
        <v>22.149999618530298</v>
      </c>
      <c r="C630" s="23">
        <v>11</v>
      </c>
      <c r="D630" s="23">
        <v>0</v>
      </c>
      <c r="E630" s="23">
        <v>0</v>
      </c>
      <c r="F630" s="23">
        <v>56</v>
      </c>
      <c r="G630" s="23">
        <v>0</v>
      </c>
      <c r="H630" s="23">
        <v>0</v>
      </c>
    </row>
    <row r="631" spans="1:8" x14ac:dyDescent="0.25">
      <c r="A631" s="22">
        <v>0</v>
      </c>
      <c r="B631" s="23">
        <v>30.622999191284201</v>
      </c>
      <c r="C631" s="23">
        <v>12</v>
      </c>
      <c r="D631" s="23">
        <v>5</v>
      </c>
      <c r="E631" s="23">
        <v>25</v>
      </c>
      <c r="F631" s="23">
        <v>41</v>
      </c>
      <c r="G631" s="23">
        <v>1</v>
      </c>
      <c r="H631" s="23">
        <v>3</v>
      </c>
    </row>
    <row r="632" spans="1:8" x14ac:dyDescent="0.25">
      <c r="A632" s="22">
        <v>0</v>
      </c>
      <c r="B632" s="23">
        <v>9.3800001144409197</v>
      </c>
      <c r="C632" s="23">
        <v>5</v>
      </c>
      <c r="D632" s="23">
        <v>20</v>
      </c>
      <c r="E632" s="23">
        <v>400</v>
      </c>
      <c r="F632" s="23">
        <v>56</v>
      </c>
      <c r="G632" s="23">
        <v>0</v>
      </c>
      <c r="H632" s="23">
        <v>0</v>
      </c>
    </row>
    <row r="633" spans="1:8" x14ac:dyDescent="0.25">
      <c r="A633" s="22">
        <v>0</v>
      </c>
      <c r="B633" s="23">
        <v>22</v>
      </c>
      <c r="C633" s="23">
        <v>10</v>
      </c>
      <c r="D633" s="23">
        <v>3</v>
      </c>
      <c r="E633" s="23">
        <v>9</v>
      </c>
      <c r="F633" s="23">
        <v>48</v>
      </c>
      <c r="G633" s="23">
        <v>0</v>
      </c>
      <c r="H633" s="23">
        <v>1</v>
      </c>
    </row>
    <row r="634" spans="1:8" x14ac:dyDescent="0.25">
      <c r="A634" s="22">
        <v>0</v>
      </c>
      <c r="B634" s="23">
        <v>23.6749992370606</v>
      </c>
      <c r="C634" s="23">
        <v>16</v>
      </c>
      <c r="D634" s="23">
        <v>12</v>
      </c>
      <c r="E634" s="23">
        <v>144</v>
      </c>
      <c r="F634" s="23">
        <v>52</v>
      </c>
      <c r="G634" s="23">
        <v>0</v>
      </c>
      <c r="H634" s="23">
        <v>2</v>
      </c>
    </row>
    <row r="635" spans="1:8" x14ac:dyDescent="0.25">
      <c r="A635" s="22">
        <v>0</v>
      </c>
      <c r="B635" s="23">
        <v>33.6710014343262</v>
      </c>
      <c r="C635" s="23">
        <v>12</v>
      </c>
      <c r="D635" s="23">
        <v>5</v>
      </c>
      <c r="E635" s="23">
        <v>25</v>
      </c>
      <c r="F635" s="23">
        <v>51</v>
      </c>
      <c r="G635" s="23">
        <v>0</v>
      </c>
      <c r="H635" s="23">
        <v>0</v>
      </c>
    </row>
    <row r="636" spans="1:8" x14ac:dyDescent="0.25">
      <c r="A636" s="22">
        <v>0</v>
      </c>
      <c r="B636" s="23">
        <v>12.3669996261597</v>
      </c>
      <c r="C636" s="23">
        <v>11</v>
      </c>
      <c r="D636" s="23">
        <v>1</v>
      </c>
      <c r="E636" s="23">
        <v>1</v>
      </c>
      <c r="F636" s="23">
        <v>35</v>
      </c>
      <c r="G636" s="23">
        <v>0</v>
      </c>
      <c r="H636" s="23">
        <v>3</v>
      </c>
    </row>
    <row r="637" spans="1:8" x14ac:dyDescent="0.25">
      <c r="A637" s="22">
        <v>0</v>
      </c>
      <c r="B637" s="23">
        <v>21.950000762939499</v>
      </c>
      <c r="C637" s="23">
        <v>12</v>
      </c>
      <c r="D637" s="23">
        <v>0</v>
      </c>
      <c r="E637" s="23">
        <v>0</v>
      </c>
      <c r="F637" s="23">
        <v>45</v>
      </c>
      <c r="G637" s="23">
        <v>0</v>
      </c>
      <c r="H637" s="23">
        <v>0</v>
      </c>
    </row>
    <row r="638" spans="1:8" x14ac:dyDescent="0.25">
      <c r="A638" s="22">
        <v>0</v>
      </c>
      <c r="B638" s="23">
        <v>32</v>
      </c>
      <c r="C638" s="23">
        <v>12</v>
      </c>
      <c r="D638" s="23">
        <v>7</v>
      </c>
      <c r="E638" s="23">
        <v>49</v>
      </c>
      <c r="F638" s="23">
        <v>54</v>
      </c>
      <c r="G638" s="23">
        <v>0</v>
      </c>
      <c r="H638" s="23">
        <v>0</v>
      </c>
    </row>
    <row r="639" spans="1:8" x14ac:dyDescent="0.25">
      <c r="A639" s="22">
        <v>0</v>
      </c>
      <c r="B639" s="23">
        <v>22.610000610351602</v>
      </c>
      <c r="C639" s="23">
        <v>12</v>
      </c>
      <c r="D639" s="23">
        <v>13</v>
      </c>
      <c r="E639" s="23">
        <v>169</v>
      </c>
      <c r="F639" s="23">
        <v>54</v>
      </c>
      <c r="G639" s="23">
        <v>0</v>
      </c>
      <c r="H639" s="23">
        <v>2</v>
      </c>
    </row>
    <row r="640" spans="1:8" x14ac:dyDescent="0.25">
      <c r="A640" s="22">
        <v>0</v>
      </c>
      <c r="B640" s="23">
        <v>12.0920000076294</v>
      </c>
      <c r="C640" s="23">
        <v>12</v>
      </c>
      <c r="D640" s="23">
        <v>3</v>
      </c>
      <c r="E640" s="23">
        <v>9</v>
      </c>
      <c r="F640" s="23">
        <v>31</v>
      </c>
      <c r="G640" s="23">
        <v>1</v>
      </c>
      <c r="H640" s="23">
        <v>0</v>
      </c>
    </row>
    <row r="641" spans="1:8" x14ac:dyDescent="0.25">
      <c r="A641" s="22">
        <v>0</v>
      </c>
      <c r="B641" s="23">
        <v>3.77699995040894</v>
      </c>
      <c r="C641" s="23">
        <v>6</v>
      </c>
      <c r="D641" s="23">
        <v>0</v>
      </c>
      <c r="E641" s="23">
        <v>0</v>
      </c>
      <c r="F641" s="23">
        <v>53</v>
      </c>
      <c r="G641" s="23">
        <v>0</v>
      </c>
      <c r="H641" s="23">
        <v>3</v>
      </c>
    </row>
    <row r="642" spans="1:8" x14ac:dyDescent="0.25">
      <c r="A642" s="22">
        <v>0</v>
      </c>
      <c r="B642" s="23">
        <v>36</v>
      </c>
      <c r="C642" s="23">
        <v>14</v>
      </c>
      <c r="D642" s="23">
        <v>2</v>
      </c>
      <c r="E642" s="23">
        <v>4</v>
      </c>
      <c r="F642" s="23">
        <v>35</v>
      </c>
      <c r="G642" s="23">
        <v>2</v>
      </c>
      <c r="H642" s="23">
        <v>2</v>
      </c>
    </row>
    <row r="643" spans="1:8" x14ac:dyDescent="0.25">
      <c r="A643" s="22">
        <v>0</v>
      </c>
      <c r="B643" s="23">
        <v>26.899999618530298</v>
      </c>
      <c r="C643" s="23">
        <v>12</v>
      </c>
      <c r="D643" s="23">
        <v>0</v>
      </c>
      <c r="E643" s="23">
        <v>0</v>
      </c>
      <c r="F643" s="23">
        <v>36</v>
      </c>
      <c r="G643" s="23">
        <v>1</v>
      </c>
      <c r="H643" s="23">
        <v>3</v>
      </c>
    </row>
    <row r="644" spans="1:8" x14ac:dyDescent="0.25">
      <c r="A644" s="22">
        <v>0</v>
      </c>
      <c r="B644" s="23">
        <v>32.242000579833999</v>
      </c>
      <c r="C644" s="23">
        <v>12</v>
      </c>
      <c r="D644" s="23">
        <v>2</v>
      </c>
      <c r="E644" s="23">
        <v>4</v>
      </c>
      <c r="F644" s="23">
        <v>59</v>
      </c>
      <c r="G644" s="23">
        <v>0</v>
      </c>
      <c r="H644" s="23">
        <v>0</v>
      </c>
    </row>
    <row r="645" spans="1:8" x14ac:dyDescent="0.25">
      <c r="A645" s="22">
        <v>0</v>
      </c>
      <c r="B645" s="23">
        <v>35.0200004577637</v>
      </c>
      <c r="C645" s="23">
        <v>16</v>
      </c>
      <c r="D645" s="23">
        <v>1</v>
      </c>
      <c r="E645" s="23">
        <v>1</v>
      </c>
      <c r="F645" s="23">
        <v>54</v>
      </c>
      <c r="G645" s="23">
        <v>0</v>
      </c>
      <c r="H645" s="23">
        <v>0</v>
      </c>
    </row>
    <row r="646" spans="1:8" x14ac:dyDescent="0.25">
      <c r="A646" s="22">
        <v>0</v>
      </c>
      <c r="B646" s="23">
        <v>37.599998474121101</v>
      </c>
      <c r="C646" s="23">
        <v>12</v>
      </c>
      <c r="D646" s="23">
        <v>10</v>
      </c>
      <c r="E646" s="23">
        <v>100</v>
      </c>
      <c r="F646" s="23">
        <v>37</v>
      </c>
      <c r="G646" s="23">
        <v>1</v>
      </c>
      <c r="H646" s="23">
        <v>1</v>
      </c>
    </row>
    <row r="647" spans="1:8" x14ac:dyDescent="0.25">
      <c r="A647" s="22">
        <v>0</v>
      </c>
      <c r="B647" s="23">
        <v>1.5</v>
      </c>
      <c r="C647" s="23">
        <v>12</v>
      </c>
      <c r="D647" s="23">
        <v>10</v>
      </c>
      <c r="E647" s="23">
        <v>100</v>
      </c>
      <c r="F647" s="23">
        <v>44</v>
      </c>
      <c r="G647" s="23">
        <v>0</v>
      </c>
      <c r="H647" s="23">
        <v>0</v>
      </c>
    </row>
    <row r="648" spans="1:8" x14ac:dyDescent="0.25">
      <c r="A648" s="22">
        <v>0</v>
      </c>
      <c r="B648" s="23">
        <v>96</v>
      </c>
      <c r="C648" s="23">
        <v>17</v>
      </c>
      <c r="D648" s="23">
        <v>1</v>
      </c>
      <c r="E648" s="23">
        <v>1</v>
      </c>
      <c r="F648" s="23">
        <v>34</v>
      </c>
      <c r="G648" s="23">
        <v>1</v>
      </c>
      <c r="H648" s="23">
        <v>2</v>
      </c>
    </row>
    <row r="649" spans="1:8" x14ac:dyDescent="0.25">
      <c r="A649" s="22">
        <v>0</v>
      </c>
      <c r="B649" s="23">
        <v>18.149999618530298</v>
      </c>
      <c r="C649" s="23">
        <v>12</v>
      </c>
      <c r="D649" s="23">
        <v>3</v>
      </c>
      <c r="E649" s="23">
        <v>9</v>
      </c>
      <c r="F649" s="23">
        <v>49</v>
      </c>
      <c r="G649" s="23">
        <v>0</v>
      </c>
      <c r="H649" s="23">
        <v>0</v>
      </c>
    </row>
    <row r="650" spans="1:8" x14ac:dyDescent="0.25">
      <c r="A650" s="22">
        <v>0</v>
      </c>
      <c r="B650" s="23">
        <v>15.5</v>
      </c>
      <c r="C650" s="23">
        <v>12</v>
      </c>
      <c r="D650" s="23">
        <v>32</v>
      </c>
      <c r="E650" s="23">
        <v>1024</v>
      </c>
      <c r="F650" s="23">
        <v>49</v>
      </c>
      <c r="G650" s="23">
        <v>0</v>
      </c>
      <c r="H650" s="23">
        <v>0</v>
      </c>
    </row>
    <row r="651" spans="1:8" x14ac:dyDescent="0.25">
      <c r="A651" s="22">
        <v>0</v>
      </c>
      <c r="B651" s="23">
        <v>14</v>
      </c>
      <c r="C651" s="23">
        <v>9</v>
      </c>
      <c r="D651" s="23">
        <v>0</v>
      </c>
      <c r="E651" s="23">
        <v>0</v>
      </c>
      <c r="F651" s="23">
        <v>60</v>
      </c>
      <c r="G651" s="23">
        <v>0</v>
      </c>
      <c r="H651" s="23">
        <v>0</v>
      </c>
    </row>
    <row r="652" spans="1:8" x14ac:dyDescent="0.25">
      <c r="A652" s="22">
        <v>0</v>
      </c>
      <c r="B652" s="23">
        <v>14.755999565124499</v>
      </c>
      <c r="C652" s="23">
        <v>12</v>
      </c>
      <c r="D652" s="23">
        <v>7</v>
      </c>
      <c r="E652" s="23">
        <v>49</v>
      </c>
      <c r="F652" s="23">
        <v>51</v>
      </c>
      <c r="G652" s="23">
        <v>0</v>
      </c>
      <c r="H652" s="23">
        <v>0</v>
      </c>
    </row>
    <row r="653" spans="1:8" x14ac:dyDescent="0.25">
      <c r="A653" s="22">
        <v>0</v>
      </c>
      <c r="B653" s="23">
        <v>22</v>
      </c>
      <c r="C653" s="23">
        <v>12</v>
      </c>
      <c r="D653" s="23">
        <v>5</v>
      </c>
      <c r="E653" s="23">
        <v>25</v>
      </c>
      <c r="F653" s="23">
        <v>30</v>
      </c>
      <c r="G653" s="23">
        <v>1</v>
      </c>
      <c r="H653" s="23">
        <v>1</v>
      </c>
    </row>
    <row r="654" spans="1:8" x14ac:dyDescent="0.25">
      <c r="A654" s="22">
        <v>0</v>
      </c>
      <c r="B654" s="23">
        <v>24.465999603271499</v>
      </c>
      <c r="C654" s="23">
        <v>12</v>
      </c>
      <c r="D654" s="23">
        <v>2</v>
      </c>
      <c r="E654" s="23">
        <v>4</v>
      </c>
      <c r="F654" s="23">
        <v>47</v>
      </c>
      <c r="G654" s="23">
        <v>0</v>
      </c>
      <c r="H654" s="23">
        <v>2</v>
      </c>
    </row>
    <row r="655" spans="1:8" x14ac:dyDescent="0.25">
      <c r="A655" s="22">
        <v>0</v>
      </c>
      <c r="B655" s="23">
        <v>24.399999618530298</v>
      </c>
      <c r="C655" s="23">
        <v>12</v>
      </c>
      <c r="D655" s="23">
        <v>5</v>
      </c>
      <c r="E655" s="23">
        <v>25</v>
      </c>
      <c r="F655" s="23">
        <v>36</v>
      </c>
      <c r="G655" s="23">
        <v>0</v>
      </c>
      <c r="H655" s="23">
        <v>4</v>
      </c>
    </row>
    <row r="656" spans="1:8" x14ac:dyDescent="0.25">
      <c r="A656" s="22">
        <v>0</v>
      </c>
      <c r="B656" s="23">
        <v>24</v>
      </c>
      <c r="C656" s="23">
        <v>12</v>
      </c>
      <c r="D656" s="23">
        <v>3</v>
      </c>
      <c r="E656" s="23">
        <v>9</v>
      </c>
      <c r="F656" s="23">
        <v>35</v>
      </c>
      <c r="G656" s="23">
        <v>1</v>
      </c>
      <c r="H656" s="23">
        <v>3</v>
      </c>
    </row>
    <row r="657" spans="1:8" x14ac:dyDescent="0.25">
      <c r="A657" s="22">
        <v>0</v>
      </c>
      <c r="B657" s="23">
        <v>15.5</v>
      </c>
      <c r="C657" s="23">
        <v>12</v>
      </c>
      <c r="D657" s="23">
        <v>25</v>
      </c>
      <c r="E657" s="23">
        <v>625</v>
      </c>
      <c r="F657" s="23">
        <v>58</v>
      </c>
      <c r="G657" s="23">
        <v>0</v>
      </c>
      <c r="H657" s="23">
        <v>0</v>
      </c>
    </row>
    <row r="658" spans="1:8" x14ac:dyDescent="0.25">
      <c r="A658" s="22">
        <v>0</v>
      </c>
      <c r="B658" s="23">
        <v>30.7999992370606</v>
      </c>
      <c r="C658" s="23">
        <v>14</v>
      </c>
      <c r="D658" s="23">
        <v>0</v>
      </c>
      <c r="E658" s="23">
        <v>0</v>
      </c>
      <c r="F658" s="23">
        <v>41</v>
      </c>
      <c r="G658" s="23">
        <v>1</v>
      </c>
      <c r="H658" s="23">
        <v>3</v>
      </c>
    </row>
    <row r="659" spans="1:8" x14ac:dyDescent="0.25">
      <c r="A659" s="22">
        <v>0</v>
      </c>
      <c r="B659" s="23">
        <v>10.6599998474121</v>
      </c>
      <c r="C659" s="23">
        <v>10</v>
      </c>
      <c r="D659" s="23">
        <v>3</v>
      </c>
      <c r="E659" s="23">
        <v>9</v>
      </c>
      <c r="F659" s="23">
        <v>51</v>
      </c>
      <c r="G659" s="23">
        <v>0</v>
      </c>
      <c r="H659" s="23">
        <v>1</v>
      </c>
    </row>
    <row r="660" spans="1:8" x14ac:dyDescent="0.25">
      <c r="A660" s="22">
        <v>0</v>
      </c>
      <c r="B660" s="23">
        <v>13.3500003814697</v>
      </c>
      <c r="C660" s="23">
        <v>12</v>
      </c>
      <c r="D660" s="23">
        <v>10</v>
      </c>
      <c r="E660" s="23">
        <v>100</v>
      </c>
      <c r="F660" s="23">
        <v>47</v>
      </c>
      <c r="G660" s="23">
        <v>0</v>
      </c>
      <c r="H660" s="23">
        <v>0</v>
      </c>
    </row>
    <row r="661" spans="1:8" x14ac:dyDescent="0.25">
      <c r="A661" s="22">
        <v>0</v>
      </c>
      <c r="B661" s="23">
        <v>10.0900001525879</v>
      </c>
      <c r="C661" s="23">
        <v>9</v>
      </c>
      <c r="D661" s="23">
        <v>10</v>
      </c>
      <c r="E661" s="23">
        <v>100</v>
      </c>
      <c r="F661" s="23">
        <v>45</v>
      </c>
      <c r="G661" s="23">
        <v>1</v>
      </c>
      <c r="H661" s="23">
        <v>2</v>
      </c>
    </row>
    <row r="662" spans="1:8" x14ac:dyDescent="0.25">
      <c r="A662" s="22">
        <v>0</v>
      </c>
      <c r="B662" s="23">
        <v>55.599998474121101</v>
      </c>
      <c r="C662" s="23">
        <v>14</v>
      </c>
      <c r="D662" s="23">
        <v>7</v>
      </c>
      <c r="E662" s="23">
        <v>49</v>
      </c>
      <c r="F662" s="23">
        <v>60</v>
      </c>
      <c r="G662" s="23">
        <v>0</v>
      </c>
      <c r="H662" s="23">
        <v>0</v>
      </c>
    </row>
    <row r="663" spans="1:8" x14ac:dyDescent="0.25">
      <c r="A663" s="22">
        <v>0</v>
      </c>
      <c r="B663" s="23">
        <v>25.700000762939499</v>
      </c>
      <c r="C663" s="23">
        <v>16</v>
      </c>
      <c r="D663" s="23">
        <v>5</v>
      </c>
      <c r="E663" s="23">
        <v>25</v>
      </c>
      <c r="F663" s="23">
        <v>30</v>
      </c>
      <c r="G663" s="23">
        <v>1</v>
      </c>
      <c r="H663" s="23">
        <v>1</v>
      </c>
    </row>
    <row r="664" spans="1:8" x14ac:dyDescent="0.25">
      <c r="A664" s="22">
        <v>0</v>
      </c>
      <c r="B664" s="23">
        <v>29</v>
      </c>
      <c r="C664" s="23">
        <v>11</v>
      </c>
      <c r="D664" s="23">
        <v>15</v>
      </c>
      <c r="E664" s="23">
        <v>225</v>
      </c>
      <c r="F664" s="23">
        <v>55</v>
      </c>
      <c r="G664" s="23">
        <v>0</v>
      </c>
      <c r="H664" s="23">
        <v>0</v>
      </c>
    </row>
    <row r="665" spans="1:8" x14ac:dyDescent="0.25">
      <c r="A665" s="22">
        <v>0</v>
      </c>
      <c r="B665" s="23">
        <v>7.2859997749328604</v>
      </c>
      <c r="C665" s="23">
        <v>12</v>
      </c>
      <c r="D665" s="23">
        <v>1</v>
      </c>
      <c r="E665" s="23">
        <v>1</v>
      </c>
      <c r="F665" s="23">
        <v>32</v>
      </c>
      <c r="G665" s="23">
        <v>1</v>
      </c>
      <c r="H665" s="23">
        <v>2</v>
      </c>
    </row>
    <row r="666" spans="1:8" x14ac:dyDescent="0.25">
      <c r="A666" s="22">
        <v>0</v>
      </c>
      <c r="B666" s="23">
        <v>37.751998901367202</v>
      </c>
      <c r="C666" s="23">
        <v>12</v>
      </c>
      <c r="D666" s="23">
        <v>5</v>
      </c>
      <c r="E666" s="23">
        <v>25</v>
      </c>
      <c r="F666" s="23">
        <v>36</v>
      </c>
      <c r="G666" s="23">
        <v>0</v>
      </c>
      <c r="H666" s="23">
        <v>2</v>
      </c>
    </row>
    <row r="667" spans="1:8" x14ac:dyDescent="0.25">
      <c r="A667" s="22">
        <v>0</v>
      </c>
      <c r="B667" s="23">
        <v>13.0719995498657</v>
      </c>
      <c r="C667" s="23">
        <v>12</v>
      </c>
      <c r="D667" s="23">
        <v>9</v>
      </c>
      <c r="E667" s="23">
        <v>81</v>
      </c>
      <c r="F667" s="23">
        <v>55</v>
      </c>
      <c r="G667" s="23">
        <v>0</v>
      </c>
      <c r="H667" s="23">
        <v>0</v>
      </c>
    </row>
    <row r="668" spans="1:8" x14ac:dyDescent="0.25">
      <c r="A668" s="22">
        <v>0</v>
      </c>
      <c r="B668" s="23">
        <v>7.0440001487731898</v>
      </c>
      <c r="C668" s="23">
        <v>12</v>
      </c>
      <c r="D668" s="23">
        <v>18</v>
      </c>
      <c r="E668" s="23">
        <v>324</v>
      </c>
      <c r="F668" s="23">
        <v>47</v>
      </c>
      <c r="G668" s="23">
        <v>0</v>
      </c>
      <c r="H668" s="23">
        <v>0</v>
      </c>
    </row>
    <row r="669" spans="1:8" x14ac:dyDescent="0.25">
      <c r="A669" s="22">
        <v>0</v>
      </c>
      <c r="B669" s="23">
        <v>18.200000762939499</v>
      </c>
      <c r="C669" s="23">
        <v>12</v>
      </c>
      <c r="D669" s="23">
        <v>1</v>
      </c>
      <c r="E669" s="23">
        <v>1</v>
      </c>
      <c r="F669" s="23">
        <v>47</v>
      </c>
      <c r="G669" s="23">
        <v>0</v>
      </c>
      <c r="H669" s="23">
        <v>1</v>
      </c>
    </row>
    <row r="670" spans="1:8" x14ac:dyDescent="0.25">
      <c r="A670" s="22">
        <v>0</v>
      </c>
      <c r="B670" s="23">
        <v>27</v>
      </c>
      <c r="C670" s="23">
        <v>11</v>
      </c>
      <c r="D670" s="23">
        <v>0</v>
      </c>
      <c r="E670" s="23">
        <v>0</v>
      </c>
      <c r="F670" s="23">
        <v>37</v>
      </c>
      <c r="G670" s="23">
        <v>0</v>
      </c>
      <c r="H670" s="23">
        <v>1</v>
      </c>
    </row>
    <row r="671" spans="1:8" x14ac:dyDescent="0.25">
      <c r="A671" s="22">
        <v>0</v>
      </c>
      <c r="B671" s="23">
        <v>30.2999992370606</v>
      </c>
      <c r="C671" s="23">
        <v>12</v>
      </c>
      <c r="D671" s="23">
        <v>6</v>
      </c>
      <c r="E671" s="23">
        <v>36</v>
      </c>
      <c r="F671" s="23">
        <v>50</v>
      </c>
      <c r="G671" s="23">
        <v>0</v>
      </c>
      <c r="H671" s="23">
        <v>2</v>
      </c>
    </row>
    <row r="672" spans="1:8" x14ac:dyDescent="0.25">
      <c r="A672" s="22">
        <v>0</v>
      </c>
      <c r="B672" s="23">
        <v>12</v>
      </c>
      <c r="C672" s="23">
        <v>12</v>
      </c>
      <c r="D672" s="23">
        <v>1</v>
      </c>
      <c r="E672" s="23">
        <v>1</v>
      </c>
      <c r="F672" s="23">
        <v>30</v>
      </c>
      <c r="G672" s="23">
        <v>0</v>
      </c>
      <c r="H672" s="23">
        <v>3</v>
      </c>
    </row>
    <row r="673" spans="1:8" x14ac:dyDescent="0.25">
      <c r="A673" s="22">
        <v>0</v>
      </c>
      <c r="B673" s="23">
        <v>31.5</v>
      </c>
      <c r="C673" s="23">
        <v>17</v>
      </c>
      <c r="D673" s="23">
        <v>2</v>
      </c>
      <c r="E673" s="23">
        <v>4</v>
      </c>
      <c r="F673" s="23">
        <v>48</v>
      </c>
      <c r="G673" s="23">
        <v>0</v>
      </c>
      <c r="H673" s="23">
        <v>1</v>
      </c>
    </row>
    <row r="674" spans="1:8" x14ac:dyDescent="0.25">
      <c r="A674" s="22">
        <v>0</v>
      </c>
      <c r="B674" s="23">
        <v>27.091999053955099</v>
      </c>
      <c r="C674" s="23">
        <v>10</v>
      </c>
      <c r="D674" s="23">
        <v>15</v>
      </c>
      <c r="E674" s="23">
        <v>225</v>
      </c>
      <c r="F674" s="23">
        <v>43</v>
      </c>
      <c r="G674" s="23">
        <v>0</v>
      </c>
      <c r="H674" s="23">
        <v>2</v>
      </c>
    </row>
    <row r="675" spans="1:8" x14ac:dyDescent="0.25">
      <c r="A675" s="22">
        <v>0</v>
      </c>
      <c r="B675" s="23">
        <v>20.968000411987301</v>
      </c>
      <c r="C675" s="23">
        <v>11</v>
      </c>
      <c r="D675" s="23">
        <v>25</v>
      </c>
      <c r="E675" s="23">
        <v>625</v>
      </c>
      <c r="F675" s="23">
        <v>48</v>
      </c>
      <c r="G675" s="23">
        <v>1</v>
      </c>
      <c r="H675" s="23">
        <v>0</v>
      </c>
    </row>
    <row r="676" spans="1:8" x14ac:dyDescent="0.25">
      <c r="A676" s="22">
        <v>0</v>
      </c>
      <c r="B676" s="23">
        <v>27</v>
      </c>
      <c r="C676" s="23">
        <v>14</v>
      </c>
      <c r="D676" s="23">
        <v>1</v>
      </c>
      <c r="E676" s="23">
        <v>1</v>
      </c>
      <c r="F676" s="23">
        <v>41</v>
      </c>
      <c r="G676" s="23">
        <v>1</v>
      </c>
      <c r="H676" s="23">
        <v>2</v>
      </c>
    </row>
    <row r="677" spans="1:8" x14ac:dyDescent="0.25">
      <c r="A677" s="22">
        <v>0</v>
      </c>
      <c r="B677" s="23">
        <v>11.2250003814697</v>
      </c>
      <c r="C677" s="23">
        <v>12</v>
      </c>
      <c r="D677" s="23">
        <v>0</v>
      </c>
      <c r="E677" s="23">
        <v>0</v>
      </c>
      <c r="F677" s="23">
        <v>50</v>
      </c>
      <c r="G677" s="23">
        <v>0</v>
      </c>
      <c r="H677" s="23">
        <v>0</v>
      </c>
    </row>
    <row r="678" spans="1:8" x14ac:dyDescent="0.25">
      <c r="A678" s="22">
        <v>0</v>
      </c>
      <c r="B678" s="23">
        <v>37.700000762939503</v>
      </c>
      <c r="C678" s="23">
        <v>8</v>
      </c>
      <c r="D678" s="23">
        <v>0</v>
      </c>
      <c r="E678" s="23">
        <v>0</v>
      </c>
      <c r="F678" s="23">
        <v>58</v>
      </c>
      <c r="G678" s="23">
        <v>0</v>
      </c>
      <c r="H678" s="23">
        <v>0</v>
      </c>
    </row>
    <row r="679" spans="1:8" x14ac:dyDescent="0.25">
      <c r="A679" s="22">
        <v>0</v>
      </c>
      <c r="B679" s="23">
        <v>28.200000762939499</v>
      </c>
      <c r="C679" s="23">
        <v>13</v>
      </c>
      <c r="D679" s="23">
        <v>0</v>
      </c>
      <c r="E679" s="23">
        <v>0</v>
      </c>
      <c r="F679" s="23">
        <v>38</v>
      </c>
      <c r="G679" s="23">
        <v>0</v>
      </c>
      <c r="H679" s="23">
        <v>5</v>
      </c>
    </row>
    <row r="680" spans="1:8" x14ac:dyDescent="0.25">
      <c r="A680" s="22">
        <v>0</v>
      </c>
      <c r="B680" s="23">
        <v>34</v>
      </c>
      <c r="C680" s="23">
        <v>12</v>
      </c>
      <c r="D680" s="23">
        <v>8</v>
      </c>
      <c r="E680" s="23">
        <v>64</v>
      </c>
      <c r="F680" s="23">
        <v>37</v>
      </c>
      <c r="G680" s="23">
        <v>0</v>
      </c>
      <c r="H680" s="23">
        <v>1</v>
      </c>
    </row>
    <row r="681" spans="1:8" x14ac:dyDescent="0.25">
      <c r="A681" s="22">
        <v>0</v>
      </c>
      <c r="B681" s="23">
        <v>63.200000762939503</v>
      </c>
      <c r="C681" s="23">
        <v>16</v>
      </c>
      <c r="D681" s="23">
        <v>22</v>
      </c>
      <c r="E681" s="23">
        <v>484</v>
      </c>
      <c r="F681" s="23">
        <v>50</v>
      </c>
      <c r="G681" s="23">
        <v>0</v>
      </c>
      <c r="H681" s="23">
        <v>0</v>
      </c>
    </row>
    <row r="682" spans="1:8" x14ac:dyDescent="0.25">
      <c r="A682" s="22">
        <v>0</v>
      </c>
      <c r="B682" s="23">
        <v>7.5</v>
      </c>
      <c r="C682" s="23">
        <v>8</v>
      </c>
      <c r="D682" s="23">
        <v>5</v>
      </c>
      <c r="E682" s="23">
        <v>25</v>
      </c>
      <c r="F682" s="23">
        <v>42</v>
      </c>
      <c r="G682" s="23">
        <v>0</v>
      </c>
      <c r="H682" s="23">
        <v>4</v>
      </c>
    </row>
    <row r="683" spans="1:8" x14ac:dyDescent="0.25">
      <c r="A683" s="22">
        <v>0</v>
      </c>
      <c r="B683" s="23">
        <v>17.409999847412099</v>
      </c>
      <c r="C683" s="23">
        <v>9</v>
      </c>
      <c r="D683" s="23">
        <v>10</v>
      </c>
      <c r="E683" s="23">
        <v>100</v>
      </c>
      <c r="F683" s="23">
        <v>37</v>
      </c>
      <c r="G683" s="23">
        <v>1</v>
      </c>
      <c r="H683" s="23">
        <v>3</v>
      </c>
    </row>
    <row r="684" spans="1:8" x14ac:dyDescent="0.25">
      <c r="A684" s="22">
        <v>0</v>
      </c>
      <c r="B684" s="23">
        <v>51</v>
      </c>
      <c r="C684" s="23">
        <v>16</v>
      </c>
      <c r="D684" s="23">
        <v>1</v>
      </c>
      <c r="E684" s="23">
        <v>1</v>
      </c>
      <c r="F684" s="23">
        <v>41</v>
      </c>
      <c r="G684" s="23">
        <v>0</v>
      </c>
      <c r="H684" s="23">
        <v>2</v>
      </c>
    </row>
    <row r="685" spans="1:8" x14ac:dyDescent="0.25">
      <c r="A685" s="22">
        <v>0</v>
      </c>
      <c r="B685" s="23">
        <v>12.9160003662109</v>
      </c>
      <c r="C685" s="23">
        <v>12</v>
      </c>
      <c r="D685" s="23">
        <v>1</v>
      </c>
      <c r="E685" s="23">
        <v>1</v>
      </c>
      <c r="F685" s="23">
        <v>31</v>
      </c>
      <c r="G685" s="23">
        <v>0</v>
      </c>
      <c r="H685" s="23">
        <v>2</v>
      </c>
    </row>
    <row r="686" spans="1:8" x14ac:dyDescent="0.25">
      <c r="A686" s="22">
        <v>0</v>
      </c>
      <c r="B686" s="23">
        <v>21.899999618530298</v>
      </c>
      <c r="C686" s="23">
        <v>12</v>
      </c>
      <c r="D686" s="23">
        <v>6</v>
      </c>
      <c r="E686" s="23">
        <v>36</v>
      </c>
      <c r="F686" s="23">
        <v>51</v>
      </c>
      <c r="G686" s="23">
        <v>0</v>
      </c>
      <c r="H686" s="23">
        <v>0</v>
      </c>
    </row>
    <row r="687" spans="1:8" x14ac:dyDescent="0.25">
      <c r="A687" s="22">
        <v>0</v>
      </c>
      <c r="B687" s="23">
        <v>17.639999389648398</v>
      </c>
      <c r="C687" s="23">
        <v>12</v>
      </c>
      <c r="D687" s="23">
        <v>4</v>
      </c>
      <c r="E687" s="23">
        <v>16</v>
      </c>
      <c r="F687" s="23">
        <v>36</v>
      </c>
      <c r="G687" s="23">
        <v>1</v>
      </c>
      <c r="H687" s="23">
        <v>2</v>
      </c>
    </row>
    <row r="688" spans="1:8" x14ac:dyDescent="0.25">
      <c r="A688" s="22">
        <v>0</v>
      </c>
      <c r="B688" s="23">
        <v>20</v>
      </c>
      <c r="C688" s="23">
        <v>15</v>
      </c>
      <c r="D688" s="23">
        <v>6</v>
      </c>
      <c r="E688" s="23">
        <v>36</v>
      </c>
      <c r="F688" s="23">
        <v>54</v>
      </c>
      <c r="G688" s="23">
        <v>0</v>
      </c>
      <c r="H688" s="23">
        <v>0</v>
      </c>
    </row>
    <row r="689" spans="1:8" x14ac:dyDescent="0.25">
      <c r="A689" s="22">
        <v>0</v>
      </c>
      <c r="B689" s="23">
        <v>15</v>
      </c>
      <c r="C689" s="23">
        <v>12</v>
      </c>
      <c r="D689" s="23">
        <v>0</v>
      </c>
      <c r="E689" s="23">
        <v>0</v>
      </c>
      <c r="F689" s="23">
        <v>49</v>
      </c>
      <c r="G689" s="23">
        <v>0</v>
      </c>
      <c r="H689" s="23">
        <v>0</v>
      </c>
    </row>
    <row r="690" spans="1:8" x14ac:dyDescent="0.25">
      <c r="A690" s="22">
        <v>0</v>
      </c>
      <c r="B690" s="23">
        <v>14.060000419616699</v>
      </c>
      <c r="C690" s="23">
        <v>9</v>
      </c>
      <c r="D690" s="23">
        <v>1</v>
      </c>
      <c r="E690" s="23">
        <v>1</v>
      </c>
      <c r="F690" s="23">
        <v>48</v>
      </c>
      <c r="G690" s="23">
        <v>1</v>
      </c>
      <c r="H690" s="23">
        <v>1</v>
      </c>
    </row>
    <row r="691" spans="1:8" x14ac:dyDescent="0.25">
      <c r="A691" s="22">
        <v>0</v>
      </c>
      <c r="B691" s="23">
        <v>15.824999809265099</v>
      </c>
      <c r="C691" s="23">
        <v>9</v>
      </c>
      <c r="D691" s="23">
        <v>3</v>
      </c>
      <c r="E691" s="23">
        <v>9</v>
      </c>
      <c r="F691" s="23">
        <v>42</v>
      </c>
      <c r="G691" s="23">
        <v>0</v>
      </c>
      <c r="H691" s="23">
        <v>2</v>
      </c>
    </row>
    <row r="692" spans="1:8" x14ac:dyDescent="0.25">
      <c r="A692" s="22">
        <v>0</v>
      </c>
      <c r="B692" s="23">
        <v>16.5100002288818</v>
      </c>
      <c r="C692" s="23">
        <v>12</v>
      </c>
      <c r="D692" s="23">
        <v>15</v>
      </c>
      <c r="E692" s="23">
        <v>225</v>
      </c>
      <c r="F692" s="23">
        <v>41</v>
      </c>
      <c r="G692" s="23">
        <v>1</v>
      </c>
      <c r="H692" s="23">
        <v>2</v>
      </c>
    </row>
    <row r="693" spans="1:8" x14ac:dyDescent="0.25">
      <c r="A693" s="22">
        <v>0</v>
      </c>
      <c r="B693" s="23">
        <v>13</v>
      </c>
      <c r="C693" s="23">
        <v>16</v>
      </c>
      <c r="D693" s="23">
        <v>33</v>
      </c>
      <c r="E693" s="23">
        <v>1089</v>
      </c>
      <c r="F693" s="23">
        <v>55</v>
      </c>
      <c r="G693" s="23">
        <v>0</v>
      </c>
      <c r="H693" s="23">
        <v>0</v>
      </c>
    </row>
    <row r="694" spans="1:8" x14ac:dyDescent="0.25">
      <c r="A694" s="22">
        <v>0</v>
      </c>
      <c r="B694" s="23">
        <v>10</v>
      </c>
      <c r="C694" s="23">
        <v>9</v>
      </c>
      <c r="D694" s="23">
        <v>2</v>
      </c>
      <c r="E694" s="23">
        <v>4</v>
      </c>
      <c r="F694" s="23">
        <v>42</v>
      </c>
      <c r="G694" s="23">
        <v>0</v>
      </c>
      <c r="H694" s="23">
        <v>0</v>
      </c>
    </row>
    <row r="695" spans="1:8" x14ac:dyDescent="0.25">
      <c r="A695" s="22">
        <v>0</v>
      </c>
      <c r="B695" s="23">
        <v>22</v>
      </c>
      <c r="C695" s="23">
        <v>15</v>
      </c>
      <c r="D695" s="23">
        <v>1</v>
      </c>
      <c r="E695" s="23">
        <v>1</v>
      </c>
      <c r="F695" s="23">
        <v>32</v>
      </c>
      <c r="G695" s="23">
        <v>0</v>
      </c>
      <c r="H695" s="23">
        <v>1</v>
      </c>
    </row>
    <row r="696" spans="1:8" x14ac:dyDescent="0.25">
      <c r="A696" s="22">
        <v>0</v>
      </c>
      <c r="B696" s="23">
        <v>29.7999992370606</v>
      </c>
      <c r="C696" s="23">
        <v>12</v>
      </c>
      <c r="D696" s="23">
        <v>10</v>
      </c>
      <c r="E696" s="23">
        <v>100</v>
      </c>
      <c r="F696" s="23">
        <v>43</v>
      </c>
      <c r="G696" s="23">
        <v>0</v>
      </c>
      <c r="H696" s="23">
        <v>2</v>
      </c>
    </row>
    <row r="697" spans="1:8" x14ac:dyDescent="0.25">
      <c r="A697" s="22">
        <v>0</v>
      </c>
      <c r="B697" s="23">
        <v>15</v>
      </c>
      <c r="C697" s="23">
        <v>12</v>
      </c>
      <c r="D697" s="23">
        <v>0</v>
      </c>
      <c r="E697" s="23">
        <v>0</v>
      </c>
      <c r="F697" s="23">
        <v>33</v>
      </c>
      <c r="G697" s="23">
        <v>1</v>
      </c>
      <c r="H697" s="23">
        <v>3</v>
      </c>
    </row>
    <row r="698" spans="1:8" x14ac:dyDescent="0.25">
      <c r="A698" s="22">
        <v>0</v>
      </c>
      <c r="B698" s="23">
        <v>22.2999992370606</v>
      </c>
      <c r="C698" s="23">
        <v>15</v>
      </c>
      <c r="D698" s="23">
        <v>14</v>
      </c>
      <c r="E698" s="23">
        <v>196</v>
      </c>
      <c r="F698" s="23">
        <v>48</v>
      </c>
      <c r="G698" s="23">
        <v>0</v>
      </c>
      <c r="H698" s="23">
        <v>1</v>
      </c>
    </row>
    <row r="699" spans="1:8" x14ac:dyDescent="0.25">
      <c r="A699" s="22">
        <v>0</v>
      </c>
      <c r="B699" s="23">
        <v>14.550000190734901</v>
      </c>
      <c r="C699" s="23">
        <v>12</v>
      </c>
      <c r="D699" s="23">
        <v>15</v>
      </c>
      <c r="E699" s="23">
        <v>225</v>
      </c>
      <c r="F699" s="23">
        <v>43</v>
      </c>
      <c r="G699" s="23">
        <v>0</v>
      </c>
      <c r="H699" s="23">
        <v>2</v>
      </c>
    </row>
    <row r="700" spans="1:8" x14ac:dyDescent="0.25">
      <c r="A700" s="22">
        <v>0</v>
      </c>
      <c r="B700" s="23">
        <v>19.7299995422363</v>
      </c>
      <c r="C700" s="23">
        <v>17</v>
      </c>
      <c r="D700" s="23">
        <v>15</v>
      </c>
      <c r="E700" s="23">
        <v>225</v>
      </c>
      <c r="F700" s="23">
        <v>47</v>
      </c>
      <c r="G700" s="23">
        <v>1</v>
      </c>
      <c r="H700" s="23">
        <v>3</v>
      </c>
    </row>
    <row r="701" spans="1:8" x14ac:dyDescent="0.25">
      <c r="A701" s="22">
        <v>0</v>
      </c>
      <c r="B701" s="23">
        <v>35</v>
      </c>
      <c r="C701" s="23">
        <v>12</v>
      </c>
      <c r="D701" s="23">
        <v>10</v>
      </c>
      <c r="E701" s="23">
        <v>100</v>
      </c>
      <c r="F701" s="23">
        <v>54</v>
      </c>
      <c r="G701" s="23">
        <v>0</v>
      </c>
      <c r="H701" s="23">
        <v>0</v>
      </c>
    </row>
    <row r="702" spans="1:8" x14ac:dyDescent="0.25">
      <c r="A702" s="22">
        <v>0</v>
      </c>
      <c r="B702" s="23">
        <v>21.013999938964801</v>
      </c>
      <c r="C702" s="23">
        <v>12</v>
      </c>
      <c r="D702" s="23">
        <v>6</v>
      </c>
      <c r="E702" s="23">
        <v>36</v>
      </c>
      <c r="F702" s="23">
        <v>51</v>
      </c>
      <c r="G702" s="23">
        <v>0</v>
      </c>
      <c r="H702" s="23">
        <v>1</v>
      </c>
    </row>
    <row r="703" spans="1:8" x14ac:dyDescent="0.25">
      <c r="A703" s="22">
        <v>0</v>
      </c>
      <c r="B703" s="23">
        <v>10.876000404357899</v>
      </c>
      <c r="C703" s="23">
        <v>10</v>
      </c>
      <c r="D703" s="23">
        <v>18</v>
      </c>
      <c r="E703" s="23">
        <v>324</v>
      </c>
      <c r="F703" s="23">
        <v>51</v>
      </c>
      <c r="G703" s="23">
        <v>0</v>
      </c>
      <c r="H703" s="23">
        <v>1</v>
      </c>
    </row>
    <row r="704" spans="1:8" x14ac:dyDescent="0.25">
      <c r="A704" s="22">
        <v>0</v>
      </c>
      <c r="B704" s="23">
        <v>27.850000381469702</v>
      </c>
      <c r="C704" s="23">
        <v>13</v>
      </c>
      <c r="D704" s="23">
        <v>15</v>
      </c>
      <c r="E704" s="23">
        <v>225</v>
      </c>
      <c r="F704" s="23">
        <v>43</v>
      </c>
      <c r="G704" s="23">
        <v>1</v>
      </c>
      <c r="H704" s="23">
        <v>1</v>
      </c>
    </row>
    <row r="705" spans="1:8" x14ac:dyDescent="0.25">
      <c r="A705" s="22">
        <v>0</v>
      </c>
      <c r="B705" s="23">
        <v>9.5600004196166992</v>
      </c>
      <c r="C705" s="23">
        <v>12</v>
      </c>
      <c r="D705" s="23">
        <v>30</v>
      </c>
      <c r="E705" s="23">
        <v>900</v>
      </c>
      <c r="F705" s="23">
        <v>53</v>
      </c>
      <c r="G705" s="23">
        <v>0</v>
      </c>
      <c r="H705" s="23">
        <v>0</v>
      </c>
    </row>
    <row r="706" spans="1:8" x14ac:dyDescent="0.25">
      <c r="A706" s="22">
        <v>0</v>
      </c>
      <c r="B706" s="23">
        <v>30.2999992370606</v>
      </c>
      <c r="C706" s="23">
        <v>11</v>
      </c>
      <c r="D706" s="23">
        <v>15</v>
      </c>
      <c r="E706" s="23">
        <v>225</v>
      </c>
      <c r="F706" s="23">
        <v>34</v>
      </c>
      <c r="G706" s="23">
        <v>1</v>
      </c>
      <c r="H706" s="23">
        <v>1</v>
      </c>
    </row>
    <row r="707" spans="1:8" x14ac:dyDescent="0.25">
      <c r="A707" s="22">
        <v>0</v>
      </c>
      <c r="B707" s="23">
        <v>7.7199997901916504</v>
      </c>
      <c r="C707" s="23">
        <v>8</v>
      </c>
      <c r="D707" s="23">
        <v>10</v>
      </c>
      <c r="E707" s="23">
        <v>100</v>
      </c>
      <c r="F707" s="23">
        <v>31</v>
      </c>
      <c r="G707" s="23">
        <v>1</v>
      </c>
      <c r="H707" s="23">
        <v>1</v>
      </c>
    </row>
    <row r="708" spans="1:8" x14ac:dyDescent="0.25">
      <c r="A708" s="22">
        <v>0</v>
      </c>
      <c r="B708" s="23">
        <v>10.550000190734901</v>
      </c>
      <c r="C708" s="23">
        <v>12</v>
      </c>
      <c r="D708" s="23">
        <v>0</v>
      </c>
      <c r="E708" s="23">
        <v>0</v>
      </c>
      <c r="F708" s="23">
        <v>56</v>
      </c>
      <c r="G708" s="23">
        <v>0</v>
      </c>
      <c r="H708" s="23">
        <v>0</v>
      </c>
    </row>
    <row r="709" spans="1:8" x14ac:dyDescent="0.25">
      <c r="A709" s="22">
        <v>0</v>
      </c>
      <c r="B709" s="23">
        <v>24.106000900268601</v>
      </c>
      <c r="C709" s="23">
        <v>16</v>
      </c>
      <c r="D709" s="23">
        <v>0</v>
      </c>
      <c r="E709" s="23">
        <v>0</v>
      </c>
      <c r="F709" s="23">
        <v>42</v>
      </c>
      <c r="G709" s="23">
        <v>0</v>
      </c>
      <c r="H709" s="23">
        <v>1</v>
      </c>
    </row>
    <row r="710" spans="1:8" x14ac:dyDescent="0.25">
      <c r="A710" s="22">
        <v>0</v>
      </c>
      <c r="B710" s="23">
        <v>22.995000839233398</v>
      </c>
      <c r="C710" s="23">
        <v>12</v>
      </c>
      <c r="D710" s="23">
        <v>4</v>
      </c>
      <c r="E710" s="23">
        <v>16</v>
      </c>
      <c r="F710" s="23">
        <v>32</v>
      </c>
      <c r="G710" s="23">
        <v>0</v>
      </c>
      <c r="H710" s="23">
        <v>2</v>
      </c>
    </row>
    <row r="711" spans="1:8" x14ac:dyDescent="0.25">
      <c r="A711" s="22">
        <v>0</v>
      </c>
      <c r="B711" s="23">
        <v>6</v>
      </c>
      <c r="C711" s="23">
        <v>12</v>
      </c>
      <c r="D711" s="23">
        <v>0</v>
      </c>
      <c r="E711" s="23">
        <v>0</v>
      </c>
      <c r="F711" s="23">
        <v>35</v>
      </c>
      <c r="G711" s="23">
        <v>1</v>
      </c>
      <c r="H711" s="23">
        <v>3</v>
      </c>
    </row>
    <row r="712" spans="1:8" x14ac:dyDescent="0.25">
      <c r="A712" s="22">
        <v>0</v>
      </c>
      <c r="B712" s="23">
        <v>24.350000381469702</v>
      </c>
      <c r="C712" s="23">
        <v>12</v>
      </c>
      <c r="D712" s="23">
        <v>3</v>
      </c>
      <c r="E712" s="23">
        <v>9</v>
      </c>
      <c r="F712" s="23">
        <v>30</v>
      </c>
      <c r="G712" s="23">
        <v>1</v>
      </c>
      <c r="H712" s="23">
        <v>1</v>
      </c>
    </row>
    <row r="713" spans="1:8" x14ac:dyDescent="0.25">
      <c r="A713" s="22">
        <v>0</v>
      </c>
      <c r="B713" s="23">
        <v>7.6079998016357404</v>
      </c>
      <c r="C713" s="23">
        <v>10</v>
      </c>
      <c r="D713" s="23">
        <v>20</v>
      </c>
      <c r="E713" s="23">
        <v>400</v>
      </c>
      <c r="F713" s="23">
        <v>51</v>
      </c>
      <c r="G713" s="23">
        <v>0</v>
      </c>
      <c r="H713" s="23">
        <v>0</v>
      </c>
    </row>
    <row r="714" spans="1:8" x14ac:dyDescent="0.25">
      <c r="A714" s="22">
        <v>0</v>
      </c>
      <c r="B714" s="23">
        <v>28.200000762939499</v>
      </c>
      <c r="C714" s="23">
        <v>12</v>
      </c>
      <c r="D714" s="23">
        <v>3</v>
      </c>
      <c r="E714" s="23">
        <v>9</v>
      </c>
      <c r="F714" s="23">
        <v>47</v>
      </c>
      <c r="G714" s="23">
        <v>0</v>
      </c>
      <c r="H714" s="23">
        <v>3</v>
      </c>
    </row>
    <row r="715" spans="1:8" x14ac:dyDescent="0.25">
      <c r="A715" s="22">
        <v>0</v>
      </c>
      <c r="B715" s="23">
        <v>16.149999618530298</v>
      </c>
      <c r="C715" s="23">
        <v>12</v>
      </c>
      <c r="D715" s="23">
        <v>1</v>
      </c>
      <c r="E715" s="23">
        <v>1</v>
      </c>
      <c r="F715" s="23">
        <v>54</v>
      </c>
      <c r="G715" s="23">
        <v>0</v>
      </c>
      <c r="H715" s="23">
        <v>1</v>
      </c>
    </row>
    <row r="716" spans="1:8" x14ac:dyDescent="0.25">
      <c r="A716" s="22">
        <v>0</v>
      </c>
      <c r="B716" s="23">
        <v>51.200000762939503</v>
      </c>
      <c r="C716" s="23">
        <v>15</v>
      </c>
      <c r="D716" s="23">
        <v>5</v>
      </c>
      <c r="E716" s="23">
        <v>25</v>
      </c>
      <c r="F716" s="23">
        <v>31</v>
      </c>
      <c r="G716" s="23">
        <v>3</v>
      </c>
      <c r="H716" s="23">
        <v>0</v>
      </c>
    </row>
    <row r="717" spans="1:8" x14ac:dyDescent="0.25">
      <c r="A717" s="22">
        <v>0</v>
      </c>
      <c r="B717" s="23">
        <v>12.645999908447299</v>
      </c>
      <c r="C717" s="23">
        <v>10</v>
      </c>
      <c r="D717" s="23">
        <v>7</v>
      </c>
      <c r="E717" s="23">
        <v>49</v>
      </c>
      <c r="F717" s="23">
        <v>47</v>
      </c>
      <c r="G717" s="23">
        <v>0</v>
      </c>
      <c r="H717" s="23">
        <v>0</v>
      </c>
    </row>
    <row r="718" spans="1:8" x14ac:dyDescent="0.25">
      <c r="A718" s="22">
        <v>0</v>
      </c>
      <c r="B718" s="23">
        <v>19</v>
      </c>
      <c r="C718" s="23">
        <v>14</v>
      </c>
      <c r="D718" s="23">
        <v>6</v>
      </c>
      <c r="E718" s="23">
        <v>36</v>
      </c>
      <c r="F718" s="23">
        <v>47</v>
      </c>
      <c r="G718" s="23">
        <v>0</v>
      </c>
      <c r="H718" s="23">
        <v>3</v>
      </c>
    </row>
    <row r="719" spans="1:8" x14ac:dyDescent="0.25">
      <c r="A719" s="22">
        <v>0</v>
      </c>
      <c r="B719" s="23">
        <v>19</v>
      </c>
      <c r="C719" s="23">
        <v>12</v>
      </c>
      <c r="D719" s="23">
        <v>2</v>
      </c>
      <c r="E719" s="23">
        <v>4</v>
      </c>
      <c r="F719" s="23">
        <v>40</v>
      </c>
      <c r="G719" s="23">
        <v>0</v>
      </c>
      <c r="H719" s="23">
        <v>3</v>
      </c>
    </row>
    <row r="720" spans="1:8" x14ac:dyDescent="0.25">
      <c r="A720" s="22">
        <v>0</v>
      </c>
      <c r="B720" s="23">
        <v>14.3999996185303</v>
      </c>
      <c r="C720" s="23">
        <v>8</v>
      </c>
      <c r="D720" s="23">
        <v>0</v>
      </c>
      <c r="E720" s="23">
        <v>0</v>
      </c>
      <c r="F720" s="23">
        <v>48</v>
      </c>
      <c r="G720" s="23">
        <v>0</v>
      </c>
      <c r="H720" s="23">
        <v>0</v>
      </c>
    </row>
    <row r="721" spans="1:8" x14ac:dyDescent="0.25">
      <c r="A721" s="22">
        <v>0</v>
      </c>
      <c r="B721" s="23">
        <v>7.2319998741149902</v>
      </c>
      <c r="C721" s="23">
        <v>8</v>
      </c>
      <c r="D721" s="23">
        <v>10</v>
      </c>
      <c r="E721" s="23">
        <v>100</v>
      </c>
      <c r="F721" s="23">
        <v>34</v>
      </c>
      <c r="G721" s="23">
        <v>0</v>
      </c>
      <c r="H721" s="23">
        <v>7</v>
      </c>
    </row>
    <row r="722" spans="1:8" x14ac:dyDescent="0.25">
      <c r="A722" s="22">
        <v>0</v>
      </c>
      <c r="B722" s="23">
        <v>21.943000793456999</v>
      </c>
      <c r="C722" s="23">
        <v>12</v>
      </c>
      <c r="D722" s="23">
        <v>6</v>
      </c>
      <c r="E722" s="23">
        <v>36</v>
      </c>
      <c r="F722" s="23">
        <v>38</v>
      </c>
      <c r="G722" s="23">
        <v>0</v>
      </c>
      <c r="H722" s="23">
        <v>3</v>
      </c>
    </row>
    <row r="723" spans="1:8" x14ac:dyDescent="0.25">
      <c r="A723" s="22">
        <v>0</v>
      </c>
      <c r="B723" s="23">
        <v>47.5</v>
      </c>
      <c r="C723" s="23">
        <v>12</v>
      </c>
      <c r="D723" s="23">
        <v>4</v>
      </c>
      <c r="E723" s="23">
        <v>16</v>
      </c>
      <c r="F723" s="23">
        <v>32</v>
      </c>
      <c r="G723" s="23">
        <v>1</v>
      </c>
      <c r="H723" s="23">
        <v>3</v>
      </c>
    </row>
    <row r="724" spans="1:8" x14ac:dyDescent="0.25">
      <c r="A724" s="22">
        <v>0</v>
      </c>
      <c r="B724" s="23">
        <v>28.899999618530298</v>
      </c>
      <c r="C724" s="23">
        <v>16</v>
      </c>
      <c r="D724" s="23">
        <v>8</v>
      </c>
      <c r="E724" s="23">
        <v>64</v>
      </c>
      <c r="F724" s="23">
        <v>48</v>
      </c>
      <c r="G724" s="23">
        <v>0</v>
      </c>
      <c r="H724" s="23">
        <v>1</v>
      </c>
    </row>
    <row r="725" spans="1:8" x14ac:dyDescent="0.25">
      <c r="A725" s="22">
        <v>0</v>
      </c>
      <c r="B725" s="23">
        <v>12.3999996185303</v>
      </c>
      <c r="C725" s="23">
        <v>12</v>
      </c>
      <c r="D725" s="23">
        <v>18</v>
      </c>
      <c r="E725" s="23">
        <v>324</v>
      </c>
      <c r="F725" s="23">
        <v>41</v>
      </c>
      <c r="G725" s="23">
        <v>0</v>
      </c>
      <c r="H725" s="23">
        <v>2</v>
      </c>
    </row>
    <row r="726" spans="1:8" x14ac:dyDescent="0.25">
      <c r="A726" s="22">
        <v>0</v>
      </c>
      <c r="B726" s="23">
        <v>6.5310001373290998</v>
      </c>
      <c r="C726" s="23">
        <v>5</v>
      </c>
      <c r="D726" s="23">
        <v>7</v>
      </c>
      <c r="E726" s="23">
        <v>49</v>
      </c>
      <c r="F726" s="23">
        <v>49</v>
      </c>
      <c r="G726" s="23">
        <v>0</v>
      </c>
      <c r="H726" s="23">
        <v>2</v>
      </c>
    </row>
    <row r="727" spans="1:8" x14ac:dyDescent="0.25">
      <c r="A727" s="22">
        <v>0</v>
      </c>
      <c r="B727" s="23">
        <v>22.422000885009801</v>
      </c>
      <c r="C727" s="23">
        <v>8</v>
      </c>
      <c r="D727" s="23">
        <v>15</v>
      </c>
      <c r="E727" s="23">
        <v>225</v>
      </c>
      <c r="F727" s="23">
        <v>59</v>
      </c>
      <c r="G727" s="23">
        <v>0</v>
      </c>
      <c r="H727" s="23">
        <v>0</v>
      </c>
    </row>
    <row r="728" spans="1:8" x14ac:dyDescent="0.25">
      <c r="A728" s="22">
        <v>0</v>
      </c>
      <c r="B728" s="23">
        <v>22.200000762939499</v>
      </c>
      <c r="C728" s="23">
        <v>13</v>
      </c>
      <c r="D728" s="23">
        <v>7</v>
      </c>
      <c r="E728" s="23">
        <v>49</v>
      </c>
      <c r="F728" s="23">
        <v>58</v>
      </c>
      <c r="G728" s="23">
        <v>0</v>
      </c>
      <c r="H728" s="23">
        <v>0</v>
      </c>
    </row>
    <row r="729" spans="1:8" x14ac:dyDescent="0.25">
      <c r="A729" s="22">
        <v>0</v>
      </c>
      <c r="B729" s="23">
        <v>77</v>
      </c>
      <c r="C729" s="23">
        <v>12</v>
      </c>
      <c r="D729" s="23">
        <v>8</v>
      </c>
      <c r="E729" s="23">
        <v>64</v>
      </c>
      <c r="F729" s="23">
        <v>41</v>
      </c>
      <c r="G729" s="23">
        <v>0</v>
      </c>
      <c r="H729" s="23">
        <v>3</v>
      </c>
    </row>
    <row r="730" spans="1:8" x14ac:dyDescent="0.25">
      <c r="A730" s="22">
        <v>0</v>
      </c>
      <c r="B730" s="23">
        <v>88</v>
      </c>
      <c r="C730" s="23">
        <v>12</v>
      </c>
      <c r="D730" s="23">
        <v>8</v>
      </c>
      <c r="E730" s="23">
        <v>64</v>
      </c>
      <c r="F730" s="23">
        <v>45</v>
      </c>
      <c r="G730" s="23">
        <v>0</v>
      </c>
      <c r="H730" s="23">
        <v>2</v>
      </c>
    </row>
    <row r="731" spans="1:8" x14ac:dyDescent="0.25">
      <c r="A731" s="22">
        <v>0</v>
      </c>
      <c r="B731" s="23">
        <v>26.040000915527301</v>
      </c>
      <c r="C731" s="23">
        <v>14</v>
      </c>
      <c r="D731" s="23">
        <v>3</v>
      </c>
      <c r="E731" s="23">
        <v>9</v>
      </c>
      <c r="F731" s="23">
        <v>30</v>
      </c>
      <c r="G731" s="23">
        <v>1</v>
      </c>
      <c r="H731" s="23">
        <v>1</v>
      </c>
    </row>
    <row r="732" spans="1:8" x14ac:dyDescent="0.25">
      <c r="A732" s="22">
        <v>0</v>
      </c>
      <c r="B732" s="23">
        <v>63.5</v>
      </c>
      <c r="C732" s="23">
        <v>12</v>
      </c>
      <c r="D732" s="23">
        <v>10</v>
      </c>
      <c r="E732" s="23">
        <v>100</v>
      </c>
      <c r="F732" s="23">
        <v>41</v>
      </c>
      <c r="G732" s="23">
        <v>0</v>
      </c>
      <c r="H732" s="23">
        <v>1</v>
      </c>
    </row>
    <row r="733" spans="1:8" x14ac:dyDescent="0.25">
      <c r="A733" s="22">
        <v>0</v>
      </c>
      <c r="B733" s="23">
        <v>12.1000003814697</v>
      </c>
      <c r="C733" s="23">
        <v>12</v>
      </c>
      <c r="D733" s="23">
        <v>9</v>
      </c>
      <c r="E733" s="23">
        <v>81</v>
      </c>
      <c r="F733" s="23">
        <v>30</v>
      </c>
      <c r="G733" s="23">
        <v>2</v>
      </c>
      <c r="H733" s="23">
        <v>0</v>
      </c>
    </row>
    <row r="734" spans="1:8" x14ac:dyDescent="0.25">
      <c r="A734" s="22">
        <v>0</v>
      </c>
      <c r="B734" s="23">
        <v>17.504999160766602</v>
      </c>
      <c r="C734" s="23">
        <v>12</v>
      </c>
      <c r="D734" s="23">
        <v>24</v>
      </c>
      <c r="E734" s="23">
        <v>576</v>
      </c>
      <c r="F734" s="23">
        <v>53</v>
      </c>
      <c r="G734" s="23">
        <v>0</v>
      </c>
      <c r="H734" s="23">
        <v>1</v>
      </c>
    </row>
    <row r="735" spans="1:8" x14ac:dyDescent="0.25">
      <c r="A735" s="22">
        <v>0</v>
      </c>
      <c r="B735" s="23">
        <v>18</v>
      </c>
      <c r="C735" s="23">
        <v>12</v>
      </c>
      <c r="D735" s="23">
        <v>12</v>
      </c>
      <c r="E735" s="23">
        <v>144</v>
      </c>
      <c r="F735" s="23">
        <v>31</v>
      </c>
      <c r="G735" s="23">
        <v>0</v>
      </c>
      <c r="H735" s="23">
        <v>0</v>
      </c>
    </row>
    <row r="736" spans="1:8" x14ac:dyDescent="0.25">
      <c r="A736" s="22">
        <v>0</v>
      </c>
      <c r="B736" s="23">
        <v>28.0690002441406</v>
      </c>
      <c r="C736" s="23">
        <v>14</v>
      </c>
      <c r="D736" s="23">
        <v>2</v>
      </c>
      <c r="E736" s="23">
        <v>4</v>
      </c>
      <c r="F736" s="23">
        <v>43</v>
      </c>
      <c r="G736" s="23">
        <v>0</v>
      </c>
      <c r="H736" s="23">
        <v>2</v>
      </c>
    </row>
    <row r="737" spans="1:8" x14ac:dyDescent="0.25">
      <c r="A737" s="22">
        <v>0</v>
      </c>
      <c r="B737" s="23">
        <v>14</v>
      </c>
      <c r="C737" s="23">
        <v>12</v>
      </c>
      <c r="D737" s="23">
        <v>6</v>
      </c>
      <c r="E737" s="23">
        <v>36</v>
      </c>
      <c r="F737" s="23">
        <v>31</v>
      </c>
      <c r="G737" s="23">
        <v>1</v>
      </c>
      <c r="H737" s="23">
        <v>1</v>
      </c>
    </row>
    <row r="738" spans="1:8" x14ac:dyDescent="0.25">
      <c r="A738" s="22">
        <v>0</v>
      </c>
      <c r="B738" s="23">
        <v>8.1169996261596697</v>
      </c>
      <c r="C738" s="23">
        <v>12</v>
      </c>
      <c r="D738" s="23">
        <v>18</v>
      </c>
      <c r="E738" s="23">
        <v>324</v>
      </c>
      <c r="F738" s="23">
        <v>51</v>
      </c>
      <c r="G738" s="23">
        <v>0</v>
      </c>
      <c r="H738" s="23">
        <v>0</v>
      </c>
    </row>
    <row r="739" spans="1:8" x14ac:dyDescent="0.25">
      <c r="A739" s="22">
        <v>0</v>
      </c>
      <c r="B739" s="23">
        <v>11.8950004577637</v>
      </c>
      <c r="C739" s="23">
        <v>9</v>
      </c>
      <c r="D739" s="23">
        <v>17</v>
      </c>
      <c r="E739" s="23">
        <v>289</v>
      </c>
      <c r="F739" s="23">
        <v>43</v>
      </c>
      <c r="G739" s="23">
        <v>0</v>
      </c>
      <c r="H739" s="23">
        <v>0</v>
      </c>
    </row>
    <row r="740" spans="1:8" x14ac:dyDescent="0.25">
      <c r="A740" s="22">
        <v>0</v>
      </c>
      <c r="B740" s="23">
        <v>45.25</v>
      </c>
      <c r="C740" s="23">
        <v>14</v>
      </c>
      <c r="D740" s="23">
        <v>7</v>
      </c>
      <c r="E740" s="23">
        <v>49</v>
      </c>
      <c r="F740" s="23">
        <v>31</v>
      </c>
      <c r="G740" s="23">
        <v>1</v>
      </c>
      <c r="H740" s="23">
        <v>2</v>
      </c>
    </row>
    <row r="741" spans="1:8" x14ac:dyDescent="0.25">
      <c r="A741" s="22">
        <v>0</v>
      </c>
      <c r="B741" s="23">
        <v>31.106000900268601</v>
      </c>
      <c r="C741" s="23">
        <v>11</v>
      </c>
      <c r="D741" s="23">
        <v>6</v>
      </c>
      <c r="E741" s="23">
        <v>36</v>
      </c>
      <c r="F741" s="23">
        <v>48</v>
      </c>
      <c r="G741" s="23">
        <v>0</v>
      </c>
      <c r="H741" s="23">
        <v>0</v>
      </c>
    </row>
    <row r="742" spans="1:8" x14ac:dyDescent="0.25">
      <c r="A742" s="22">
        <v>0</v>
      </c>
      <c r="B742" s="23">
        <v>4</v>
      </c>
      <c r="C742" s="23">
        <v>12</v>
      </c>
      <c r="D742" s="23">
        <v>10</v>
      </c>
      <c r="E742" s="23">
        <v>100</v>
      </c>
      <c r="F742" s="23">
        <v>31</v>
      </c>
      <c r="G742" s="23">
        <v>1</v>
      </c>
      <c r="H742" s="23">
        <v>1</v>
      </c>
    </row>
    <row r="743" spans="1:8" x14ac:dyDescent="0.25">
      <c r="A743" s="22">
        <v>0</v>
      </c>
      <c r="B743" s="23">
        <v>40.5</v>
      </c>
      <c r="C743" s="23">
        <v>12</v>
      </c>
      <c r="D743" s="23">
        <v>5</v>
      </c>
      <c r="E743" s="23">
        <v>25</v>
      </c>
      <c r="F743" s="23">
        <v>44</v>
      </c>
      <c r="G743" s="23">
        <v>0</v>
      </c>
      <c r="H743" s="23">
        <v>1</v>
      </c>
    </row>
    <row r="744" spans="1:8" x14ac:dyDescent="0.25">
      <c r="A744" s="22">
        <v>0</v>
      </c>
      <c r="B744" s="23">
        <v>21.620000839233398</v>
      </c>
      <c r="C744" s="23">
        <v>11</v>
      </c>
      <c r="D744" s="23">
        <v>7</v>
      </c>
      <c r="E744" s="23">
        <v>49</v>
      </c>
      <c r="F744" s="23">
        <v>48</v>
      </c>
      <c r="G744" s="23">
        <v>0</v>
      </c>
      <c r="H744" s="23">
        <v>1</v>
      </c>
    </row>
    <row r="745" spans="1:8" x14ac:dyDescent="0.25">
      <c r="A745" s="22">
        <v>0</v>
      </c>
      <c r="B745" s="23">
        <v>23.426000595092798</v>
      </c>
      <c r="C745" s="23">
        <v>12</v>
      </c>
      <c r="D745" s="23">
        <v>11</v>
      </c>
      <c r="E745" s="23">
        <v>121</v>
      </c>
      <c r="F745" s="23">
        <v>53</v>
      </c>
      <c r="G745" s="23">
        <v>0</v>
      </c>
      <c r="H745" s="23">
        <v>1</v>
      </c>
    </row>
    <row r="746" spans="1:8" x14ac:dyDescent="0.25">
      <c r="A746" s="22">
        <v>0</v>
      </c>
      <c r="B746" s="23">
        <v>26</v>
      </c>
      <c r="C746" s="23">
        <v>10</v>
      </c>
      <c r="D746" s="23">
        <v>14</v>
      </c>
      <c r="E746" s="23">
        <v>196</v>
      </c>
      <c r="F746" s="23">
        <v>42</v>
      </c>
      <c r="G746" s="23">
        <v>0</v>
      </c>
      <c r="H746" s="23">
        <v>3</v>
      </c>
    </row>
    <row r="747" spans="1:8" x14ac:dyDescent="0.25">
      <c r="A747" s="22">
        <v>0</v>
      </c>
      <c r="B747" s="23">
        <v>7.8400001525878897</v>
      </c>
      <c r="C747" s="23">
        <v>12</v>
      </c>
      <c r="D747" s="23">
        <v>5</v>
      </c>
      <c r="E747" s="23">
        <v>25</v>
      </c>
      <c r="F747" s="23">
        <v>39</v>
      </c>
      <c r="G747" s="23">
        <v>2</v>
      </c>
      <c r="H747" s="23">
        <v>6</v>
      </c>
    </row>
    <row r="748" spans="1:8" x14ac:dyDescent="0.25">
      <c r="A748" s="22">
        <v>0</v>
      </c>
      <c r="B748" s="23">
        <v>6.8000001907348597</v>
      </c>
      <c r="C748" s="23">
        <v>10</v>
      </c>
      <c r="D748" s="23">
        <v>2</v>
      </c>
      <c r="E748" s="23">
        <v>4</v>
      </c>
      <c r="F748" s="23">
        <v>32</v>
      </c>
      <c r="G748" s="23">
        <v>1</v>
      </c>
      <c r="H748" s="23">
        <v>2</v>
      </c>
    </row>
    <row r="749" spans="1:8" x14ac:dyDescent="0.25">
      <c r="A749" s="22">
        <v>0</v>
      </c>
      <c r="B749" s="23">
        <v>5.32999992370606</v>
      </c>
      <c r="C749" s="23">
        <v>12</v>
      </c>
      <c r="D749" s="23">
        <v>4</v>
      </c>
      <c r="E749" s="23">
        <v>16</v>
      </c>
      <c r="F749" s="23">
        <v>36</v>
      </c>
      <c r="G749" s="23">
        <v>0</v>
      </c>
      <c r="H749" s="23">
        <v>2</v>
      </c>
    </row>
    <row r="750" spans="1:8" x14ac:dyDescent="0.25">
      <c r="A750" s="22">
        <v>0</v>
      </c>
      <c r="B750" s="23">
        <v>28.200000762939499</v>
      </c>
      <c r="C750" s="23">
        <v>13</v>
      </c>
      <c r="D750" s="23">
        <v>5</v>
      </c>
      <c r="E750" s="23">
        <v>25</v>
      </c>
      <c r="F750" s="23">
        <v>40</v>
      </c>
      <c r="G750" s="23">
        <v>0</v>
      </c>
      <c r="H750" s="23">
        <v>2</v>
      </c>
    </row>
    <row r="751" spans="1:8" x14ac:dyDescent="0.25">
      <c r="A751" s="22">
        <v>0</v>
      </c>
      <c r="B751" s="23">
        <v>10</v>
      </c>
      <c r="C751" s="23">
        <v>12</v>
      </c>
      <c r="D751" s="23">
        <v>14</v>
      </c>
      <c r="E751" s="23">
        <v>196</v>
      </c>
      <c r="F751" s="23">
        <v>31</v>
      </c>
      <c r="G751" s="23">
        <v>2</v>
      </c>
      <c r="H751" s="23">
        <v>3</v>
      </c>
    </row>
    <row r="752" spans="1:8" x14ac:dyDescent="0.25">
      <c r="A752" s="22">
        <v>0</v>
      </c>
      <c r="B752" s="23">
        <v>9.9519996643066406</v>
      </c>
      <c r="C752" s="23">
        <v>12</v>
      </c>
      <c r="D752" s="23">
        <v>4</v>
      </c>
      <c r="E752" s="23">
        <v>16</v>
      </c>
      <c r="F752" s="23">
        <v>43</v>
      </c>
      <c r="G752" s="23">
        <v>0</v>
      </c>
      <c r="H752" s="23">
        <v>0</v>
      </c>
    </row>
    <row r="753" spans="1:8" x14ac:dyDescent="0.25">
      <c r="A753" s="22">
        <v>0</v>
      </c>
      <c r="B753" s="23">
        <v>24.9839992523193</v>
      </c>
      <c r="C753" s="23">
        <v>12</v>
      </c>
      <c r="D753" s="23">
        <v>15</v>
      </c>
      <c r="E753" s="23">
        <v>225</v>
      </c>
      <c r="F753" s="23">
        <v>60</v>
      </c>
      <c r="G753" s="23">
        <v>0</v>
      </c>
      <c r="H753" s="23">
        <v>0</v>
      </c>
    </row>
    <row r="754" spans="1:8" x14ac:dyDescent="0.25">
      <c r="A754" s="22">
        <v>0</v>
      </c>
      <c r="B754" s="23">
        <v>28.363000869751001</v>
      </c>
      <c r="C754" s="23">
        <v>9</v>
      </c>
      <c r="D754" s="23">
        <v>12</v>
      </c>
      <c r="E754" s="23">
        <v>144</v>
      </c>
      <c r="F754" s="23">
        <v>39</v>
      </c>
      <c r="G754" s="23">
        <v>0</v>
      </c>
      <c r="H754" s="23">
        <v>3</v>
      </c>
    </row>
  </sheetData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54"/>
  <sheetViews>
    <sheetView zoomScale="110" zoomScaleNormal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16" sqref="B16"/>
    </sheetView>
  </sheetViews>
  <sheetFormatPr defaultColWidth="8.7109375" defaultRowHeight="15" x14ac:dyDescent="0.25"/>
  <cols>
    <col min="1" max="1" width="9.140625" style="20" customWidth="1"/>
    <col min="3" max="6" width="9.140625" style="21" customWidth="1"/>
    <col min="19" max="20" width="9.140625" style="21" customWidth="1"/>
    <col min="22" max="22" width="9.140625" style="21" customWidth="1"/>
  </cols>
  <sheetData>
    <row r="1" spans="1:22" x14ac:dyDescent="0.25">
      <c r="A1" s="20" t="s">
        <v>53</v>
      </c>
      <c r="B1" s="24" t="s">
        <v>54</v>
      </c>
      <c r="C1" s="21" t="s">
        <v>16</v>
      </c>
      <c r="D1" s="21" t="s">
        <v>17</v>
      </c>
      <c r="E1" s="21" t="s">
        <v>15</v>
      </c>
      <c r="F1" s="21" t="s">
        <v>12</v>
      </c>
      <c r="G1" s="24" t="s">
        <v>55</v>
      </c>
      <c r="H1" s="24" t="s">
        <v>56</v>
      </c>
      <c r="I1" s="24" t="s">
        <v>57</v>
      </c>
      <c r="J1" s="24" t="s">
        <v>58</v>
      </c>
      <c r="K1" s="24" t="s">
        <v>59</v>
      </c>
      <c r="L1" s="24" t="s">
        <v>60</v>
      </c>
      <c r="M1" s="24" t="s">
        <v>61</v>
      </c>
      <c r="N1" s="24" t="s">
        <v>62</v>
      </c>
      <c r="O1" s="24" t="s">
        <v>63</v>
      </c>
      <c r="P1" s="24" t="s">
        <v>64</v>
      </c>
      <c r="Q1" s="24" t="s">
        <v>65</v>
      </c>
      <c r="R1" s="24" t="s">
        <v>66</v>
      </c>
      <c r="S1" s="21" t="s">
        <v>13</v>
      </c>
      <c r="T1" s="21" t="s">
        <v>11</v>
      </c>
      <c r="U1" s="24" t="s">
        <v>67</v>
      </c>
      <c r="V1" s="21" t="s">
        <v>14</v>
      </c>
    </row>
    <row r="2" spans="1:22" x14ac:dyDescent="0.25">
      <c r="A2" s="22">
        <v>1</v>
      </c>
      <c r="B2" s="25">
        <v>1610</v>
      </c>
      <c r="C2" s="23">
        <v>1</v>
      </c>
      <c r="D2" s="23">
        <v>0</v>
      </c>
      <c r="E2" s="23">
        <v>32</v>
      </c>
      <c r="F2" s="23">
        <v>12</v>
      </c>
      <c r="G2" s="25">
        <v>3.3540000915527299</v>
      </c>
      <c r="H2" s="25">
        <v>2.6500000953674299</v>
      </c>
      <c r="I2" s="25">
        <v>2708</v>
      </c>
      <c r="J2" s="25">
        <v>34</v>
      </c>
      <c r="K2" s="25">
        <v>12</v>
      </c>
      <c r="L2" s="25">
        <v>4.0288000106811497</v>
      </c>
      <c r="M2" s="25">
        <v>16310</v>
      </c>
      <c r="N2" s="25">
        <v>0.72149997949600198</v>
      </c>
      <c r="O2" s="25">
        <v>12</v>
      </c>
      <c r="P2" s="25">
        <v>7</v>
      </c>
      <c r="Q2" s="25">
        <v>5</v>
      </c>
      <c r="R2" s="25">
        <v>0</v>
      </c>
      <c r="S2" s="23">
        <v>14</v>
      </c>
      <c r="T2" s="23">
        <v>10.910059928894</v>
      </c>
      <c r="U2" s="25">
        <v>1.2101536989212001</v>
      </c>
      <c r="V2" s="23">
        <v>196</v>
      </c>
    </row>
    <row r="3" spans="1:22" x14ac:dyDescent="0.25">
      <c r="A3" s="22">
        <v>1</v>
      </c>
      <c r="B3" s="25">
        <v>1656</v>
      </c>
      <c r="C3" s="23">
        <v>0</v>
      </c>
      <c r="D3" s="23">
        <v>2</v>
      </c>
      <c r="E3" s="23">
        <v>30</v>
      </c>
      <c r="F3" s="23">
        <v>12</v>
      </c>
      <c r="G3" s="25">
        <v>1.3889000415802</v>
      </c>
      <c r="H3" s="25">
        <v>2.6500000953674299</v>
      </c>
      <c r="I3" s="25">
        <v>2310</v>
      </c>
      <c r="J3" s="25">
        <v>30</v>
      </c>
      <c r="K3" s="25">
        <v>9</v>
      </c>
      <c r="L3" s="25">
        <v>8.4415998458862305</v>
      </c>
      <c r="M3" s="25">
        <v>21800</v>
      </c>
      <c r="N3" s="25">
        <v>0.66149997711181596</v>
      </c>
      <c r="O3" s="25">
        <v>7</v>
      </c>
      <c r="P3" s="25">
        <v>7</v>
      </c>
      <c r="Q3" s="25">
        <v>11</v>
      </c>
      <c r="R3" s="25">
        <v>1</v>
      </c>
      <c r="S3" s="23">
        <v>5</v>
      </c>
      <c r="T3" s="23">
        <v>19.4999809265137</v>
      </c>
      <c r="U3" s="25">
        <v>0.328512102365494</v>
      </c>
      <c r="V3" s="23">
        <v>25</v>
      </c>
    </row>
    <row r="4" spans="1:22" x14ac:dyDescent="0.25">
      <c r="A4" s="22">
        <v>1</v>
      </c>
      <c r="B4" s="25">
        <v>1980</v>
      </c>
      <c r="C4" s="23">
        <v>1</v>
      </c>
      <c r="D4" s="23">
        <v>3</v>
      </c>
      <c r="E4" s="23">
        <v>35</v>
      </c>
      <c r="F4" s="23">
        <v>12</v>
      </c>
      <c r="G4" s="25">
        <v>4.5454998016357404</v>
      </c>
      <c r="H4" s="25">
        <v>4.03999996185303</v>
      </c>
      <c r="I4" s="25">
        <v>3072</v>
      </c>
      <c r="J4" s="25">
        <v>40</v>
      </c>
      <c r="K4" s="25">
        <v>12</v>
      </c>
      <c r="L4" s="25">
        <v>3.5806999206543</v>
      </c>
      <c r="M4" s="25">
        <v>21040</v>
      </c>
      <c r="N4" s="25">
        <v>0.69150000810623202</v>
      </c>
      <c r="O4" s="25">
        <v>12</v>
      </c>
      <c r="P4" s="25">
        <v>7</v>
      </c>
      <c r="Q4" s="25">
        <v>5</v>
      </c>
      <c r="R4" s="25">
        <v>0</v>
      </c>
      <c r="S4" s="23">
        <v>15</v>
      </c>
      <c r="T4" s="23">
        <v>12.039910316467299</v>
      </c>
      <c r="U4" s="25">
        <v>1.51413774490356</v>
      </c>
      <c r="V4" s="23">
        <v>225</v>
      </c>
    </row>
    <row r="5" spans="1:22" x14ac:dyDescent="0.25">
      <c r="A5" s="22">
        <v>1</v>
      </c>
      <c r="B5" s="25">
        <v>456</v>
      </c>
      <c r="C5" s="23">
        <v>0</v>
      </c>
      <c r="D5" s="23">
        <v>3</v>
      </c>
      <c r="E5" s="23">
        <v>34</v>
      </c>
      <c r="F5" s="23">
        <v>12</v>
      </c>
      <c r="G5" s="25">
        <v>1.0965000391006501</v>
      </c>
      <c r="H5" s="25">
        <v>3.25</v>
      </c>
      <c r="I5" s="25">
        <v>1920</v>
      </c>
      <c r="J5" s="25">
        <v>53</v>
      </c>
      <c r="K5" s="25">
        <v>10</v>
      </c>
      <c r="L5" s="25">
        <v>3.5416998863220202</v>
      </c>
      <c r="M5" s="25">
        <v>7300</v>
      </c>
      <c r="N5" s="25">
        <v>0.78149998188018799</v>
      </c>
      <c r="O5" s="25">
        <v>7</v>
      </c>
      <c r="P5" s="25">
        <v>7</v>
      </c>
      <c r="Q5" s="25">
        <v>5</v>
      </c>
      <c r="R5" s="25">
        <v>0</v>
      </c>
      <c r="S5" s="23">
        <v>6</v>
      </c>
      <c r="T5" s="23">
        <v>6.7999958992004403</v>
      </c>
      <c r="U5" s="25">
        <v>9.2123322188854204E-2</v>
      </c>
      <c r="V5" s="23">
        <v>36</v>
      </c>
    </row>
    <row r="6" spans="1:22" x14ac:dyDescent="0.25">
      <c r="A6" s="22">
        <v>1</v>
      </c>
      <c r="B6" s="25">
        <v>1568</v>
      </c>
      <c r="C6" s="23">
        <v>1</v>
      </c>
      <c r="D6" s="23">
        <v>2</v>
      </c>
      <c r="E6" s="23">
        <v>31</v>
      </c>
      <c r="F6" s="23">
        <v>14</v>
      </c>
      <c r="G6" s="25">
        <v>4.5918002128601101</v>
      </c>
      <c r="H6" s="25">
        <v>3.5999999046325701</v>
      </c>
      <c r="I6" s="25">
        <v>2000</v>
      </c>
      <c r="J6" s="25">
        <v>32</v>
      </c>
      <c r="K6" s="25">
        <v>12</v>
      </c>
      <c r="L6" s="25">
        <v>10</v>
      </c>
      <c r="M6" s="25">
        <v>27300</v>
      </c>
      <c r="N6" s="25">
        <v>0.62150001525878895</v>
      </c>
      <c r="O6" s="25">
        <v>12</v>
      </c>
      <c r="P6" s="25">
        <v>14</v>
      </c>
      <c r="Q6" s="25">
        <v>9.5</v>
      </c>
      <c r="R6" s="25">
        <v>1</v>
      </c>
      <c r="S6" s="23">
        <v>7</v>
      </c>
      <c r="T6" s="23">
        <v>20.1000576019287</v>
      </c>
      <c r="U6" s="25">
        <v>1.5242722034454399</v>
      </c>
      <c r="V6" s="23">
        <v>49</v>
      </c>
    </row>
    <row r="7" spans="1:22" x14ac:dyDescent="0.25">
      <c r="A7" s="22">
        <v>1</v>
      </c>
      <c r="B7" s="25">
        <v>2032</v>
      </c>
      <c r="C7" s="23">
        <v>0</v>
      </c>
      <c r="D7" s="23">
        <v>0</v>
      </c>
      <c r="E7" s="23">
        <v>54</v>
      </c>
      <c r="F7" s="23">
        <v>12</v>
      </c>
      <c r="G7" s="25">
        <v>4.7420997619628897</v>
      </c>
      <c r="H7" s="25">
        <v>4.6999998092651403</v>
      </c>
      <c r="I7" s="25">
        <v>1040</v>
      </c>
      <c r="J7" s="25">
        <v>57</v>
      </c>
      <c r="K7" s="25">
        <v>11</v>
      </c>
      <c r="L7" s="25">
        <v>6.7105998992919904</v>
      </c>
      <c r="M7" s="25">
        <v>19495</v>
      </c>
      <c r="N7" s="25">
        <v>0.69150000810623202</v>
      </c>
      <c r="O7" s="25">
        <v>14</v>
      </c>
      <c r="P7" s="25">
        <v>7</v>
      </c>
      <c r="Q7" s="25">
        <v>7.5</v>
      </c>
      <c r="R7" s="25">
        <v>1</v>
      </c>
      <c r="S7" s="23">
        <v>33</v>
      </c>
      <c r="T7" s="23">
        <v>9.8590536117553693</v>
      </c>
      <c r="U7" s="25">
        <v>1.55648005008698</v>
      </c>
      <c r="V7" s="23">
        <v>1089</v>
      </c>
    </row>
    <row r="8" spans="1:22" x14ac:dyDescent="0.25">
      <c r="A8" s="22">
        <v>1</v>
      </c>
      <c r="B8" s="25">
        <v>1440</v>
      </c>
      <c r="C8" s="23">
        <v>0</v>
      </c>
      <c r="D8" s="23">
        <v>2</v>
      </c>
      <c r="E8" s="23">
        <v>37</v>
      </c>
      <c r="F8" s="23">
        <v>16</v>
      </c>
      <c r="G8" s="25">
        <v>8.3332996368408203</v>
      </c>
      <c r="H8" s="25">
        <v>5.9499998092651403</v>
      </c>
      <c r="I8" s="25">
        <v>2670</v>
      </c>
      <c r="J8" s="25">
        <v>37</v>
      </c>
      <c r="K8" s="25">
        <v>12</v>
      </c>
      <c r="L8" s="25">
        <v>3.4277000427246098</v>
      </c>
      <c r="M8" s="25">
        <v>21152</v>
      </c>
      <c r="N8" s="25">
        <v>0.69150000810623202</v>
      </c>
      <c r="O8" s="25">
        <v>14</v>
      </c>
      <c r="P8" s="25">
        <v>7</v>
      </c>
      <c r="Q8" s="25">
        <v>5</v>
      </c>
      <c r="R8" s="25">
        <v>0</v>
      </c>
      <c r="S8" s="23">
        <v>11</v>
      </c>
      <c r="T8" s="23">
        <v>9.1520481109619105</v>
      </c>
      <c r="U8" s="25">
        <v>2.1202595233917201</v>
      </c>
      <c r="V8" s="23">
        <v>121</v>
      </c>
    </row>
    <row r="9" spans="1:22" x14ac:dyDescent="0.25">
      <c r="A9" s="22">
        <v>1</v>
      </c>
      <c r="B9" s="25">
        <v>1020</v>
      </c>
      <c r="C9" s="23">
        <v>0</v>
      </c>
      <c r="D9" s="23">
        <v>0</v>
      </c>
      <c r="E9" s="23">
        <v>54</v>
      </c>
      <c r="F9" s="23">
        <v>12</v>
      </c>
      <c r="G9" s="25">
        <v>7.84310007095337</v>
      </c>
      <c r="H9" s="25">
        <v>9.9799995422363299</v>
      </c>
      <c r="I9" s="25">
        <v>4120</v>
      </c>
      <c r="J9" s="25">
        <v>53</v>
      </c>
      <c r="K9" s="25">
        <v>8</v>
      </c>
      <c r="L9" s="25">
        <v>2.5485000610351598</v>
      </c>
      <c r="M9" s="25">
        <v>18900</v>
      </c>
      <c r="N9" s="25">
        <v>0.69150000810623202</v>
      </c>
      <c r="O9" s="25">
        <v>3</v>
      </c>
      <c r="P9" s="25">
        <v>3</v>
      </c>
      <c r="Q9" s="25">
        <v>5</v>
      </c>
      <c r="R9" s="25">
        <v>0</v>
      </c>
      <c r="S9" s="23">
        <v>35</v>
      </c>
      <c r="T9" s="23">
        <v>10.900037765502899</v>
      </c>
      <c r="U9" s="25">
        <v>2.0596342086792001</v>
      </c>
      <c r="V9" s="23">
        <v>1225</v>
      </c>
    </row>
    <row r="10" spans="1:22" x14ac:dyDescent="0.25">
      <c r="A10" s="22">
        <v>1</v>
      </c>
      <c r="B10" s="25">
        <v>1458</v>
      </c>
      <c r="C10" s="23">
        <v>0</v>
      </c>
      <c r="D10" s="23">
        <v>2</v>
      </c>
      <c r="E10" s="23">
        <v>48</v>
      </c>
      <c r="F10" s="23">
        <v>12</v>
      </c>
      <c r="G10" s="25">
        <v>2.1261999607086199</v>
      </c>
      <c r="H10" s="25">
        <v>0</v>
      </c>
      <c r="I10" s="25">
        <v>1995</v>
      </c>
      <c r="J10" s="25">
        <v>52</v>
      </c>
      <c r="K10" s="25">
        <v>4</v>
      </c>
      <c r="L10" s="25">
        <v>4.2206001281738299</v>
      </c>
      <c r="M10" s="25">
        <v>20405</v>
      </c>
      <c r="N10" s="25">
        <v>0.75150001049041804</v>
      </c>
      <c r="O10" s="25">
        <v>7</v>
      </c>
      <c r="P10" s="25">
        <v>7</v>
      </c>
      <c r="Q10" s="25">
        <v>3</v>
      </c>
      <c r="R10" s="25">
        <v>0</v>
      </c>
      <c r="S10" s="23">
        <v>24</v>
      </c>
      <c r="T10" s="23">
        <v>17.305000305175799</v>
      </c>
      <c r="U10" s="25">
        <v>0.754336357116699</v>
      </c>
      <c r="V10" s="23">
        <v>576</v>
      </c>
    </row>
    <row r="11" spans="1:22" x14ac:dyDescent="0.25">
      <c r="A11" s="22">
        <v>1</v>
      </c>
      <c r="B11" s="25">
        <v>1600</v>
      </c>
      <c r="C11" s="23">
        <v>0</v>
      </c>
      <c r="D11" s="23">
        <v>2</v>
      </c>
      <c r="E11" s="23">
        <v>39</v>
      </c>
      <c r="F11" s="23">
        <v>12</v>
      </c>
      <c r="G11" s="25">
        <v>4.6875</v>
      </c>
      <c r="H11" s="25">
        <v>4.1500000953674299</v>
      </c>
      <c r="I11" s="25">
        <v>2100</v>
      </c>
      <c r="J11" s="25">
        <v>43</v>
      </c>
      <c r="K11" s="25">
        <v>12</v>
      </c>
      <c r="L11" s="25">
        <v>5.7143001556396502</v>
      </c>
      <c r="M11" s="25">
        <v>20425</v>
      </c>
      <c r="N11" s="25">
        <v>0.69150000810623202</v>
      </c>
      <c r="O11" s="25">
        <v>7</v>
      </c>
      <c r="P11" s="25">
        <v>7</v>
      </c>
      <c r="Q11" s="25">
        <v>5</v>
      </c>
      <c r="R11" s="25">
        <v>0</v>
      </c>
      <c r="S11" s="23">
        <v>21</v>
      </c>
      <c r="T11" s="23">
        <v>12.925000190734901</v>
      </c>
      <c r="U11" s="25">
        <v>1.54489934444428</v>
      </c>
      <c r="V11" s="23">
        <v>441</v>
      </c>
    </row>
    <row r="12" spans="1:22" x14ac:dyDescent="0.25">
      <c r="A12" s="22">
        <v>1</v>
      </c>
      <c r="B12" s="25">
        <v>1969</v>
      </c>
      <c r="C12" s="23">
        <v>0</v>
      </c>
      <c r="D12" s="23">
        <v>1</v>
      </c>
      <c r="E12" s="23">
        <v>33</v>
      </c>
      <c r="F12" s="23">
        <v>12</v>
      </c>
      <c r="G12" s="25">
        <v>4.0630002021789604</v>
      </c>
      <c r="H12" s="25">
        <v>4.3000001907348597</v>
      </c>
      <c r="I12" s="25">
        <v>2450</v>
      </c>
      <c r="J12" s="25">
        <v>34</v>
      </c>
      <c r="K12" s="25">
        <v>12</v>
      </c>
      <c r="L12" s="25">
        <v>9.7959003448486293</v>
      </c>
      <c r="M12" s="25">
        <v>32300</v>
      </c>
      <c r="N12" s="25">
        <v>0.58149999380111705</v>
      </c>
      <c r="O12" s="25">
        <v>12</v>
      </c>
      <c r="P12" s="25">
        <v>3</v>
      </c>
      <c r="Q12" s="25">
        <v>5</v>
      </c>
      <c r="R12" s="25">
        <v>0</v>
      </c>
      <c r="S12" s="23">
        <v>15</v>
      </c>
      <c r="T12" s="23">
        <v>24.299953460693398</v>
      </c>
      <c r="U12" s="25">
        <v>1.4019216299057</v>
      </c>
      <c r="V12" s="23">
        <v>225</v>
      </c>
    </row>
    <row r="13" spans="1:22" x14ac:dyDescent="0.25">
      <c r="A13" s="22">
        <v>1</v>
      </c>
      <c r="B13" s="25">
        <v>1960</v>
      </c>
      <c r="C13" s="23">
        <v>0</v>
      </c>
      <c r="D13" s="23">
        <v>1</v>
      </c>
      <c r="E13" s="23">
        <v>42</v>
      </c>
      <c r="F13" s="23">
        <v>11</v>
      </c>
      <c r="G13" s="25">
        <v>4.5918002128601101</v>
      </c>
      <c r="H13" s="25">
        <v>4.57999992370606</v>
      </c>
      <c r="I13" s="25">
        <v>2375</v>
      </c>
      <c r="J13" s="25">
        <v>47</v>
      </c>
      <c r="K13" s="25">
        <v>14</v>
      </c>
      <c r="L13" s="25">
        <v>8</v>
      </c>
      <c r="M13" s="25">
        <v>28700</v>
      </c>
      <c r="N13" s="25">
        <v>0.62150001525878895</v>
      </c>
      <c r="O13" s="25">
        <v>14</v>
      </c>
      <c r="P13" s="25">
        <v>7</v>
      </c>
      <c r="Q13" s="25">
        <v>5</v>
      </c>
      <c r="R13" s="25">
        <v>0</v>
      </c>
      <c r="S13" s="23">
        <v>14</v>
      </c>
      <c r="T13" s="23">
        <v>19.700071334838899</v>
      </c>
      <c r="U13" s="25">
        <v>1.5242722034454399</v>
      </c>
      <c r="V13" s="23">
        <v>196</v>
      </c>
    </row>
    <row r="14" spans="1:22" x14ac:dyDescent="0.25">
      <c r="A14" s="22">
        <v>1</v>
      </c>
      <c r="B14" s="25">
        <v>240</v>
      </c>
      <c r="C14" s="23">
        <v>1</v>
      </c>
      <c r="D14" s="23">
        <v>2</v>
      </c>
      <c r="E14" s="23">
        <v>30</v>
      </c>
      <c r="F14" s="23">
        <v>12</v>
      </c>
      <c r="G14" s="25">
        <v>2.0833001136779798</v>
      </c>
      <c r="H14" s="25">
        <v>0</v>
      </c>
      <c r="I14" s="25">
        <v>2830</v>
      </c>
      <c r="J14" s="25">
        <v>33</v>
      </c>
      <c r="K14" s="25">
        <v>16</v>
      </c>
      <c r="L14" s="25">
        <v>5.3003997802734402</v>
      </c>
      <c r="M14" s="25">
        <v>15500</v>
      </c>
      <c r="N14" s="25">
        <v>0.72149997949600198</v>
      </c>
      <c r="O14" s="25">
        <v>16</v>
      </c>
      <c r="P14" s="25">
        <v>16</v>
      </c>
      <c r="Q14" s="25">
        <v>5</v>
      </c>
      <c r="R14" s="25">
        <v>0</v>
      </c>
      <c r="S14" s="23">
        <v>0</v>
      </c>
      <c r="T14" s="23">
        <v>15.000007629394499</v>
      </c>
      <c r="U14" s="25">
        <v>0.733953237533569</v>
      </c>
      <c r="V14" s="23">
        <v>0</v>
      </c>
    </row>
    <row r="15" spans="1:22" x14ac:dyDescent="0.25">
      <c r="A15" s="22">
        <v>1</v>
      </c>
      <c r="B15" s="25">
        <v>997</v>
      </c>
      <c r="C15" s="23">
        <v>0</v>
      </c>
      <c r="D15" s="23">
        <v>2</v>
      </c>
      <c r="E15" s="23">
        <v>43</v>
      </c>
      <c r="F15" s="23">
        <v>12</v>
      </c>
      <c r="G15" s="25">
        <v>2.2667999267578098</v>
      </c>
      <c r="H15" s="25">
        <v>3.5</v>
      </c>
      <c r="I15" s="25">
        <v>3317</v>
      </c>
      <c r="J15" s="25">
        <v>46</v>
      </c>
      <c r="K15" s="25">
        <v>12</v>
      </c>
      <c r="L15" s="25">
        <v>4.3413000106811497</v>
      </c>
      <c r="M15" s="25">
        <v>16860</v>
      </c>
      <c r="N15" s="25">
        <v>0.72149997949600198</v>
      </c>
      <c r="O15" s="25">
        <v>10</v>
      </c>
      <c r="P15" s="25">
        <v>10</v>
      </c>
      <c r="Q15" s="25">
        <v>7.5</v>
      </c>
      <c r="R15" s="25">
        <v>1</v>
      </c>
      <c r="S15" s="23">
        <v>14</v>
      </c>
      <c r="T15" s="23">
        <v>14.6000003814697</v>
      </c>
      <c r="U15" s="25">
        <v>0.81836909055709794</v>
      </c>
      <c r="V15" s="23">
        <v>196</v>
      </c>
    </row>
    <row r="16" spans="1:22" x14ac:dyDescent="0.25">
      <c r="A16" s="22">
        <v>1</v>
      </c>
      <c r="B16" s="25">
        <v>1848</v>
      </c>
      <c r="C16" s="23">
        <v>0</v>
      </c>
      <c r="D16" s="23">
        <v>1</v>
      </c>
      <c r="E16" s="23">
        <v>43</v>
      </c>
      <c r="F16" s="23">
        <v>10</v>
      </c>
      <c r="G16" s="25">
        <v>3.6796998977661102</v>
      </c>
      <c r="H16" s="25">
        <v>3.3800001144409202</v>
      </c>
      <c r="I16" s="25">
        <v>2024</v>
      </c>
      <c r="J16" s="25">
        <v>45</v>
      </c>
      <c r="K16" s="25">
        <v>17</v>
      </c>
      <c r="L16" s="25">
        <v>10.8699998855591</v>
      </c>
      <c r="M16" s="25">
        <v>31431</v>
      </c>
      <c r="N16" s="25">
        <v>0.58149999380111705</v>
      </c>
      <c r="O16" s="25">
        <v>7</v>
      </c>
      <c r="P16" s="25">
        <v>7</v>
      </c>
      <c r="Q16" s="25">
        <v>7.5</v>
      </c>
      <c r="R16" s="25">
        <v>1</v>
      </c>
      <c r="S16" s="23">
        <v>6</v>
      </c>
      <c r="T16" s="23">
        <v>24.630914688110401</v>
      </c>
      <c r="U16" s="25">
        <v>1.3028311729431199</v>
      </c>
      <c r="V16" s="23">
        <v>36</v>
      </c>
    </row>
    <row r="17" spans="1:22" x14ac:dyDescent="0.25">
      <c r="A17" s="22">
        <v>1</v>
      </c>
      <c r="B17" s="25">
        <v>1224</v>
      </c>
      <c r="C17" s="23">
        <v>0</v>
      </c>
      <c r="D17" s="23">
        <v>3</v>
      </c>
      <c r="E17" s="23">
        <v>35</v>
      </c>
      <c r="F17" s="23">
        <v>11</v>
      </c>
      <c r="G17" s="25">
        <v>1.34720003604889</v>
      </c>
      <c r="H17" s="25">
        <v>0</v>
      </c>
      <c r="I17" s="25">
        <v>1694</v>
      </c>
      <c r="J17" s="25">
        <v>38</v>
      </c>
      <c r="K17" s="25">
        <v>12</v>
      </c>
      <c r="L17" s="25">
        <v>9.1499004364013707</v>
      </c>
      <c r="M17" s="25">
        <v>19180</v>
      </c>
      <c r="N17" s="25">
        <v>0.72149997949600198</v>
      </c>
      <c r="O17" s="25">
        <v>16</v>
      </c>
      <c r="P17" s="25">
        <v>10</v>
      </c>
      <c r="Q17" s="25">
        <v>7.5</v>
      </c>
      <c r="R17" s="25">
        <v>1</v>
      </c>
      <c r="S17" s="23">
        <v>9</v>
      </c>
      <c r="T17" s="23">
        <v>17.53102684021</v>
      </c>
      <c r="U17" s="25">
        <v>0.29802837967872597</v>
      </c>
      <c r="V17" s="23">
        <v>81</v>
      </c>
    </row>
    <row r="18" spans="1:22" x14ac:dyDescent="0.25">
      <c r="A18" s="22">
        <v>1</v>
      </c>
      <c r="B18" s="25">
        <v>1400</v>
      </c>
      <c r="C18" s="23">
        <v>0</v>
      </c>
      <c r="D18" s="23">
        <v>2</v>
      </c>
      <c r="E18" s="23">
        <v>43</v>
      </c>
      <c r="F18" s="23">
        <v>12</v>
      </c>
      <c r="G18" s="25">
        <v>3.2142999172210698</v>
      </c>
      <c r="H18" s="25">
        <v>4</v>
      </c>
      <c r="I18" s="25">
        <v>2156</v>
      </c>
      <c r="J18" s="25">
        <v>45</v>
      </c>
      <c r="K18" s="25">
        <v>12</v>
      </c>
      <c r="L18" s="25">
        <v>6.1223998069763201</v>
      </c>
      <c r="M18" s="25">
        <v>18600</v>
      </c>
      <c r="N18" s="25">
        <v>0.69150000810623202</v>
      </c>
      <c r="O18" s="25">
        <v>10</v>
      </c>
      <c r="P18" s="25">
        <v>7</v>
      </c>
      <c r="Q18" s="25">
        <v>7.5</v>
      </c>
      <c r="R18" s="25">
        <v>1</v>
      </c>
      <c r="S18" s="23">
        <v>20</v>
      </c>
      <c r="T18" s="23">
        <v>14.0999803543091</v>
      </c>
      <c r="U18" s="25">
        <v>1.1676095724105799</v>
      </c>
      <c r="V18" s="23">
        <v>400</v>
      </c>
    </row>
    <row r="19" spans="1:22" x14ac:dyDescent="0.25">
      <c r="A19" s="22">
        <v>1</v>
      </c>
      <c r="B19" s="25">
        <v>640</v>
      </c>
      <c r="C19" s="23">
        <v>0</v>
      </c>
      <c r="D19" s="23">
        <v>5</v>
      </c>
      <c r="E19" s="23">
        <v>39</v>
      </c>
      <c r="F19" s="23">
        <v>12</v>
      </c>
      <c r="G19" s="25">
        <v>5.1750001907348597</v>
      </c>
      <c r="H19" s="25">
        <v>2.25</v>
      </c>
      <c r="I19" s="25">
        <v>2250</v>
      </c>
      <c r="J19" s="25">
        <v>40</v>
      </c>
      <c r="K19" s="25">
        <v>12</v>
      </c>
      <c r="L19" s="25">
        <v>6.1497998237609899</v>
      </c>
      <c r="M19" s="25">
        <v>19151</v>
      </c>
      <c r="N19" s="25">
        <v>0.72149997949600198</v>
      </c>
      <c r="O19" s="25">
        <v>12</v>
      </c>
      <c r="P19" s="25">
        <v>12</v>
      </c>
      <c r="Q19" s="25">
        <v>7.5</v>
      </c>
      <c r="R19" s="25">
        <v>1</v>
      </c>
      <c r="S19" s="23">
        <v>6</v>
      </c>
      <c r="T19" s="23">
        <v>15.83899974823</v>
      </c>
      <c r="U19" s="25">
        <v>1.6438393592834499</v>
      </c>
      <c r="V19" s="23">
        <v>36</v>
      </c>
    </row>
    <row r="20" spans="1:22" x14ac:dyDescent="0.25">
      <c r="A20" s="22">
        <v>1</v>
      </c>
      <c r="B20" s="25">
        <v>2000</v>
      </c>
      <c r="C20" s="23">
        <v>0</v>
      </c>
      <c r="D20" s="23">
        <v>0</v>
      </c>
      <c r="E20" s="23">
        <v>45</v>
      </c>
      <c r="F20" s="23">
        <v>12</v>
      </c>
      <c r="G20" s="25">
        <v>2</v>
      </c>
      <c r="H20" s="25">
        <v>2.2999999523162802</v>
      </c>
      <c r="I20" s="25">
        <v>2024</v>
      </c>
      <c r="J20" s="25">
        <v>51</v>
      </c>
      <c r="K20" s="25">
        <v>11</v>
      </c>
      <c r="L20" s="25">
        <v>6.9169998168945304</v>
      </c>
      <c r="M20" s="25">
        <v>18100</v>
      </c>
      <c r="N20" s="25">
        <v>0.69150000810623202</v>
      </c>
      <c r="O20" s="25">
        <v>7</v>
      </c>
      <c r="P20" s="25">
        <v>7</v>
      </c>
      <c r="Q20" s="25">
        <v>5</v>
      </c>
      <c r="R20" s="25">
        <v>1</v>
      </c>
      <c r="S20" s="23">
        <v>23</v>
      </c>
      <c r="T20" s="23">
        <v>14.1000003814697</v>
      </c>
      <c r="U20" s="25">
        <v>0.69314718246460005</v>
      </c>
      <c r="V20" s="23">
        <v>529</v>
      </c>
    </row>
    <row r="21" spans="1:22" x14ac:dyDescent="0.25">
      <c r="A21" s="22">
        <v>1</v>
      </c>
      <c r="B21" s="25">
        <v>1324</v>
      </c>
      <c r="C21" s="23">
        <v>0</v>
      </c>
      <c r="D21" s="23">
        <v>4</v>
      </c>
      <c r="E21" s="23">
        <v>35</v>
      </c>
      <c r="F21" s="23">
        <v>12</v>
      </c>
      <c r="G21" s="25">
        <v>7.5528998374939</v>
      </c>
      <c r="H21" s="25">
        <v>3.9400000572204599</v>
      </c>
      <c r="I21" s="25">
        <v>2123</v>
      </c>
      <c r="J21" s="25">
        <v>40</v>
      </c>
      <c r="K21" s="25">
        <v>10</v>
      </c>
      <c r="L21" s="25">
        <v>4.7102999687194798</v>
      </c>
      <c r="M21" s="25">
        <v>20300</v>
      </c>
      <c r="N21" s="25">
        <v>0.69150000810623202</v>
      </c>
      <c r="O21" s="25">
        <v>12</v>
      </c>
      <c r="P21" s="25">
        <v>7</v>
      </c>
      <c r="Q21" s="25">
        <v>5</v>
      </c>
      <c r="R21" s="25">
        <v>0</v>
      </c>
      <c r="S21" s="23">
        <v>9</v>
      </c>
      <c r="T21" s="23">
        <v>10.2999610900879</v>
      </c>
      <c r="U21" s="25">
        <v>2.0219316482543999</v>
      </c>
      <c r="V21" s="23">
        <v>81</v>
      </c>
    </row>
    <row r="22" spans="1:22" x14ac:dyDescent="0.25">
      <c r="A22" s="22">
        <v>1</v>
      </c>
      <c r="B22" s="25">
        <v>2215</v>
      </c>
      <c r="C22" s="23">
        <v>0</v>
      </c>
      <c r="D22" s="23">
        <v>2</v>
      </c>
      <c r="E22" s="23">
        <v>42</v>
      </c>
      <c r="F22" s="23">
        <v>16</v>
      </c>
      <c r="G22" s="25">
        <v>3.50519990921021</v>
      </c>
      <c r="H22" s="25">
        <v>3.2999999523162802</v>
      </c>
      <c r="I22" s="25">
        <v>4160</v>
      </c>
      <c r="J22" s="25">
        <v>48</v>
      </c>
      <c r="K22" s="25">
        <v>16</v>
      </c>
      <c r="L22" s="25">
        <v>3.1310000419616699</v>
      </c>
      <c r="M22" s="25">
        <v>30419</v>
      </c>
      <c r="N22" s="25">
        <v>0.62150001525878895</v>
      </c>
      <c r="O22" s="25">
        <v>10</v>
      </c>
      <c r="P22" s="25">
        <v>16</v>
      </c>
      <c r="Q22" s="25">
        <v>7.5</v>
      </c>
      <c r="R22" s="25">
        <v>0</v>
      </c>
      <c r="S22" s="23">
        <v>5</v>
      </c>
      <c r="T22" s="23">
        <v>22.654981613159201</v>
      </c>
      <c r="U22" s="25">
        <v>1.2542475461959799</v>
      </c>
      <c r="V22" s="23">
        <v>25</v>
      </c>
    </row>
    <row r="23" spans="1:22" x14ac:dyDescent="0.25">
      <c r="A23" s="22">
        <v>1</v>
      </c>
      <c r="B23" s="25">
        <v>1680</v>
      </c>
      <c r="C23" s="23">
        <v>0</v>
      </c>
      <c r="D23" s="23">
        <v>0</v>
      </c>
      <c r="E23" s="23">
        <v>30</v>
      </c>
      <c r="F23" s="23">
        <v>12</v>
      </c>
      <c r="G23" s="25">
        <v>3.57139992713928</v>
      </c>
      <c r="H23" s="25">
        <v>3.7999999523162802</v>
      </c>
      <c r="I23" s="25">
        <v>2000</v>
      </c>
      <c r="J23" s="25">
        <v>35</v>
      </c>
      <c r="K23" s="25">
        <v>12</v>
      </c>
      <c r="L23" s="25">
        <v>4</v>
      </c>
      <c r="M23" s="25">
        <v>14090</v>
      </c>
      <c r="N23" s="25">
        <v>0.72149997949600198</v>
      </c>
      <c r="O23" s="25">
        <v>12</v>
      </c>
      <c r="P23" s="25">
        <v>10</v>
      </c>
      <c r="Q23" s="25">
        <v>3</v>
      </c>
      <c r="R23" s="25">
        <v>0</v>
      </c>
      <c r="S23" s="23">
        <v>11</v>
      </c>
      <c r="T23" s="23">
        <v>8.0900478363037092</v>
      </c>
      <c r="U23" s="25">
        <v>1.2729576826095601</v>
      </c>
      <c r="V23" s="23">
        <v>121</v>
      </c>
    </row>
    <row r="24" spans="1:22" x14ac:dyDescent="0.25">
      <c r="A24" s="22">
        <v>1</v>
      </c>
      <c r="B24" s="25">
        <v>1600</v>
      </c>
      <c r="C24" s="23">
        <v>0</v>
      </c>
      <c r="D24" s="23">
        <v>0</v>
      </c>
      <c r="E24" s="23">
        <v>48</v>
      </c>
      <c r="F24" s="23">
        <v>13</v>
      </c>
      <c r="G24" s="25">
        <v>3.25</v>
      </c>
      <c r="H24" s="25">
        <v>3.2599999904632599</v>
      </c>
      <c r="I24" s="25">
        <v>2420</v>
      </c>
      <c r="J24" s="25">
        <v>52</v>
      </c>
      <c r="K24" s="25">
        <v>17</v>
      </c>
      <c r="L24" s="25">
        <v>7.22270011901856</v>
      </c>
      <c r="M24" s="25">
        <v>22679</v>
      </c>
      <c r="N24" s="25">
        <v>0.66149997711181596</v>
      </c>
      <c r="O24" s="25">
        <v>7</v>
      </c>
      <c r="P24" s="25">
        <v>3</v>
      </c>
      <c r="Q24" s="25">
        <v>5</v>
      </c>
      <c r="R24" s="25">
        <v>1</v>
      </c>
      <c r="S24" s="23">
        <v>18</v>
      </c>
      <c r="T24" s="23">
        <v>17.479000091552699</v>
      </c>
      <c r="U24" s="25">
        <v>1.1786550283432</v>
      </c>
      <c r="V24" s="23">
        <v>324</v>
      </c>
    </row>
    <row r="25" spans="1:22" x14ac:dyDescent="0.25">
      <c r="A25" s="22">
        <v>1</v>
      </c>
      <c r="B25" s="25">
        <v>800</v>
      </c>
      <c r="C25" s="23">
        <v>0</v>
      </c>
      <c r="D25" s="23">
        <v>0</v>
      </c>
      <c r="E25" s="23">
        <v>45</v>
      </c>
      <c r="F25" s="23">
        <v>12</v>
      </c>
      <c r="G25" s="25">
        <v>3.25</v>
      </c>
      <c r="H25" s="25">
        <v>2.2000000476837198</v>
      </c>
      <c r="I25" s="25">
        <v>1150</v>
      </c>
      <c r="J25" s="25">
        <v>53</v>
      </c>
      <c r="K25" s="25">
        <v>17</v>
      </c>
      <c r="L25" s="25">
        <v>7.9651999473571804</v>
      </c>
      <c r="M25" s="25">
        <v>12160</v>
      </c>
      <c r="N25" s="25">
        <v>0.72149997949600198</v>
      </c>
      <c r="O25" s="25">
        <v>7</v>
      </c>
      <c r="P25" s="25">
        <v>7</v>
      </c>
      <c r="Q25" s="25">
        <v>11</v>
      </c>
      <c r="R25" s="25">
        <v>0</v>
      </c>
      <c r="S25" s="23">
        <v>15</v>
      </c>
      <c r="T25" s="23">
        <v>9.5600004196166992</v>
      </c>
      <c r="U25" s="25">
        <v>1.1786550283432</v>
      </c>
      <c r="V25" s="23">
        <v>225</v>
      </c>
    </row>
    <row r="26" spans="1:22" x14ac:dyDescent="0.25">
      <c r="A26" s="22">
        <v>1</v>
      </c>
      <c r="B26" s="25">
        <v>1955</v>
      </c>
      <c r="C26" s="23">
        <v>1</v>
      </c>
      <c r="D26" s="23">
        <v>1</v>
      </c>
      <c r="E26" s="23">
        <v>31</v>
      </c>
      <c r="F26" s="23">
        <v>12</v>
      </c>
      <c r="G26" s="25">
        <v>2.1545000076293999</v>
      </c>
      <c r="H26" s="25">
        <v>2.2999999523162802</v>
      </c>
      <c r="I26" s="25">
        <v>2024</v>
      </c>
      <c r="J26" s="25">
        <v>31</v>
      </c>
      <c r="K26" s="25">
        <v>12</v>
      </c>
      <c r="L26" s="25">
        <v>4.08839988708496</v>
      </c>
      <c r="M26" s="25">
        <v>12487</v>
      </c>
      <c r="N26" s="25">
        <v>0.75150001049041804</v>
      </c>
      <c r="O26" s="25">
        <v>12</v>
      </c>
      <c r="P26" s="25">
        <v>7</v>
      </c>
      <c r="Q26" s="25">
        <v>5</v>
      </c>
      <c r="R26" s="25">
        <v>1</v>
      </c>
      <c r="S26" s="23">
        <v>4</v>
      </c>
      <c r="T26" s="23">
        <v>8.2749528884887695</v>
      </c>
      <c r="U26" s="25">
        <v>0.767558693885803</v>
      </c>
      <c r="V26" s="23">
        <v>16</v>
      </c>
    </row>
    <row r="27" spans="1:22" x14ac:dyDescent="0.25">
      <c r="A27" s="22">
        <v>1</v>
      </c>
      <c r="B27" s="25">
        <v>660</v>
      </c>
      <c r="C27" s="23">
        <v>0</v>
      </c>
      <c r="D27" s="23">
        <v>2</v>
      </c>
      <c r="E27" s="23">
        <v>43</v>
      </c>
      <c r="F27" s="23">
        <v>17</v>
      </c>
      <c r="G27" s="25">
        <v>3.7878999710082999</v>
      </c>
      <c r="H27" s="25">
        <v>0</v>
      </c>
      <c r="I27" s="25">
        <v>1904</v>
      </c>
      <c r="J27" s="25">
        <v>43</v>
      </c>
      <c r="K27" s="25">
        <v>17</v>
      </c>
      <c r="L27" s="25">
        <v>14.1809997558594</v>
      </c>
      <c r="M27" s="25">
        <v>29850</v>
      </c>
      <c r="N27" s="25">
        <v>0.58149999380111705</v>
      </c>
      <c r="O27" s="25">
        <v>16</v>
      </c>
      <c r="P27" s="25">
        <v>14</v>
      </c>
      <c r="Q27" s="25">
        <v>9.5</v>
      </c>
      <c r="R27" s="25">
        <v>1</v>
      </c>
      <c r="S27" s="23">
        <v>21</v>
      </c>
      <c r="T27" s="23">
        <v>27.3499851226807</v>
      </c>
      <c r="U27" s="25">
        <v>1.3318117856979399</v>
      </c>
      <c r="V27" s="23">
        <v>441</v>
      </c>
    </row>
    <row r="28" spans="1:22" x14ac:dyDescent="0.25">
      <c r="A28" s="22">
        <v>1</v>
      </c>
      <c r="B28" s="25">
        <v>525</v>
      </c>
      <c r="C28" s="23">
        <v>0</v>
      </c>
      <c r="D28" s="23">
        <v>0</v>
      </c>
      <c r="E28" s="23">
        <v>59</v>
      </c>
      <c r="F28" s="23">
        <v>12</v>
      </c>
      <c r="G28" s="25">
        <v>4</v>
      </c>
      <c r="H28" s="25">
        <v>3.1800000667571999</v>
      </c>
      <c r="I28" s="25">
        <v>2448</v>
      </c>
      <c r="J28" s="25">
        <v>53</v>
      </c>
      <c r="K28" s="25">
        <v>16</v>
      </c>
      <c r="L28" s="25">
        <v>6.5359001159668004</v>
      </c>
      <c r="M28" s="25">
        <v>18100</v>
      </c>
      <c r="N28" s="25">
        <v>0.69150000810623202</v>
      </c>
      <c r="O28" s="25">
        <v>3</v>
      </c>
      <c r="P28" s="25">
        <v>7</v>
      </c>
      <c r="Q28" s="25">
        <v>9.5</v>
      </c>
      <c r="R28" s="25">
        <v>1</v>
      </c>
      <c r="S28" s="23">
        <v>31</v>
      </c>
      <c r="T28" s="23">
        <v>16</v>
      </c>
      <c r="U28" s="25">
        <v>1.3862943649292001</v>
      </c>
      <c r="V28" s="23">
        <v>961</v>
      </c>
    </row>
    <row r="29" spans="1:22" x14ac:dyDescent="0.25">
      <c r="A29" s="22">
        <v>1</v>
      </c>
      <c r="B29" s="25">
        <v>1904</v>
      </c>
      <c r="C29" s="23">
        <v>0</v>
      </c>
      <c r="D29" s="23">
        <v>3</v>
      </c>
      <c r="E29" s="23">
        <v>32</v>
      </c>
      <c r="F29" s="23">
        <v>12</v>
      </c>
      <c r="G29" s="25">
        <v>4.7269001007080096</v>
      </c>
      <c r="H29" s="25">
        <v>6.0700001716613796</v>
      </c>
      <c r="I29" s="25">
        <v>2000</v>
      </c>
      <c r="J29" s="25">
        <v>33</v>
      </c>
      <c r="K29" s="25">
        <v>13</v>
      </c>
      <c r="L29" s="25">
        <v>8.5</v>
      </c>
      <c r="M29" s="25">
        <v>26000</v>
      </c>
      <c r="N29" s="25">
        <v>0.66149997711181596</v>
      </c>
      <c r="O29" s="25">
        <v>3</v>
      </c>
      <c r="P29" s="25">
        <v>7</v>
      </c>
      <c r="Q29" s="25">
        <v>11</v>
      </c>
      <c r="R29" s="25">
        <v>1</v>
      </c>
      <c r="S29" s="23">
        <v>9</v>
      </c>
      <c r="T29" s="23">
        <v>16.999982833862301</v>
      </c>
      <c r="U29" s="25">
        <v>1.5532696247100799</v>
      </c>
      <c r="V29" s="23">
        <v>81</v>
      </c>
    </row>
    <row r="30" spans="1:22" x14ac:dyDescent="0.25">
      <c r="A30" s="22">
        <v>1</v>
      </c>
      <c r="B30" s="25">
        <v>1516</v>
      </c>
      <c r="C30" s="23">
        <v>1</v>
      </c>
      <c r="D30" s="23">
        <v>0</v>
      </c>
      <c r="E30" s="23">
        <v>31</v>
      </c>
      <c r="F30" s="23">
        <v>17</v>
      </c>
      <c r="G30" s="25">
        <v>7.2558999061584499</v>
      </c>
      <c r="H30" s="25">
        <v>6</v>
      </c>
      <c r="I30" s="25">
        <v>2390</v>
      </c>
      <c r="J30" s="25">
        <v>30</v>
      </c>
      <c r="K30" s="25">
        <v>17</v>
      </c>
      <c r="L30" s="25">
        <v>6.2761998176574698</v>
      </c>
      <c r="M30" s="25">
        <v>26100</v>
      </c>
      <c r="N30" s="25">
        <v>0.62150001525878895</v>
      </c>
      <c r="O30" s="25">
        <v>12</v>
      </c>
      <c r="P30" s="25">
        <v>12</v>
      </c>
      <c r="Q30" s="25">
        <v>5</v>
      </c>
      <c r="R30" s="25">
        <v>0</v>
      </c>
      <c r="S30" s="23">
        <v>7</v>
      </c>
      <c r="T30" s="23">
        <v>15.100055694580099</v>
      </c>
      <c r="U30" s="25">
        <v>1.9818148612976101</v>
      </c>
      <c r="V30" s="23">
        <v>49</v>
      </c>
    </row>
    <row r="31" spans="1:22" x14ac:dyDescent="0.25">
      <c r="A31" s="22">
        <v>1</v>
      </c>
      <c r="B31" s="25">
        <v>346</v>
      </c>
      <c r="C31" s="23">
        <v>0</v>
      </c>
      <c r="D31" s="23">
        <v>0</v>
      </c>
      <c r="E31" s="23">
        <v>42</v>
      </c>
      <c r="F31" s="23">
        <v>12</v>
      </c>
      <c r="G31" s="25">
        <v>5.8670997619628897</v>
      </c>
      <c r="H31" s="25">
        <v>6.3899998664856001</v>
      </c>
      <c r="I31" s="25">
        <v>1920</v>
      </c>
      <c r="J31" s="25">
        <v>47</v>
      </c>
      <c r="K31" s="25">
        <v>10</v>
      </c>
      <c r="L31" s="25">
        <v>5.2083001136779803</v>
      </c>
      <c r="M31" s="25">
        <v>17730</v>
      </c>
      <c r="N31" s="25">
        <v>0.72149997949600198</v>
      </c>
      <c r="O31" s="25">
        <v>12</v>
      </c>
      <c r="P31" s="25">
        <v>12</v>
      </c>
      <c r="Q31" s="25">
        <v>9.5</v>
      </c>
      <c r="R31" s="25">
        <v>0</v>
      </c>
      <c r="S31" s="23">
        <v>7</v>
      </c>
      <c r="T31" s="23">
        <v>15.6999835968018</v>
      </c>
      <c r="U31" s="25">
        <v>1.76936042308807</v>
      </c>
      <c r="V31" s="23">
        <v>49</v>
      </c>
    </row>
    <row r="32" spans="1:22" x14ac:dyDescent="0.25">
      <c r="A32" s="22">
        <v>1</v>
      </c>
      <c r="B32" s="25">
        <v>1040</v>
      </c>
      <c r="C32" s="23">
        <v>0</v>
      </c>
      <c r="D32" s="23">
        <v>0</v>
      </c>
      <c r="E32" s="23">
        <v>50</v>
      </c>
      <c r="F32" s="23">
        <v>11</v>
      </c>
      <c r="G32" s="25">
        <v>1.5384999513626101</v>
      </c>
      <c r="H32" s="25">
        <v>0</v>
      </c>
      <c r="I32" s="25">
        <v>1840</v>
      </c>
      <c r="J32" s="25">
        <v>53</v>
      </c>
      <c r="K32" s="25">
        <v>10</v>
      </c>
      <c r="L32" s="25">
        <v>2.7820999622345002</v>
      </c>
      <c r="M32" s="25">
        <v>6719</v>
      </c>
      <c r="N32" s="25">
        <v>0.75150001049041804</v>
      </c>
      <c r="O32" s="25">
        <v>7</v>
      </c>
      <c r="P32" s="25">
        <v>7</v>
      </c>
      <c r="Q32" s="25">
        <v>7.5</v>
      </c>
      <c r="R32" s="25">
        <v>1</v>
      </c>
      <c r="S32" s="23">
        <v>32</v>
      </c>
      <c r="T32" s="23">
        <v>5.1189599037170401</v>
      </c>
      <c r="U32" s="25">
        <v>0.43080788850784302</v>
      </c>
      <c r="V32" s="23">
        <v>1024</v>
      </c>
    </row>
    <row r="33" spans="1:22" x14ac:dyDescent="0.25">
      <c r="A33" s="22">
        <v>1</v>
      </c>
      <c r="B33" s="25">
        <v>732</v>
      </c>
      <c r="C33" s="23">
        <v>0</v>
      </c>
      <c r="D33" s="23">
        <v>0</v>
      </c>
      <c r="E33" s="23">
        <v>59</v>
      </c>
      <c r="F33" s="23">
        <v>16</v>
      </c>
      <c r="G33" s="25">
        <v>2.4590001106262198</v>
      </c>
      <c r="H33" s="25">
        <v>2.5</v>
      </c>
      <c r="I33" s="25">
        <v>3360</v>
      </c>
      <c r="J33" s="25">
        <v>57</v>
      </c>
      <c r="K33" s="25">
        <v>17</v>
      </c>
      <c r="L33" s="25">
        <v>4.9106998443603498</v>
      </c>
      <c r="M33" s="25">
        <v>18550</v>
      </c>
      <c r="N33" s="25">
        <v>0.69150000810623202</v>
      </c>
      <c r="O33" s="25">
        <v>3</v>
      </c>
      <c r="P33" s="25">
        <v>3</v>
      </c>
      <c r="Q33" s="25">
        <v>14</v>
      </c>
      <c r="R33" s="25">
        <v>1</v>
      </c>
      <c r="S33" s="23">
        <v>11</v>
      </c>
      <c r="T33" s="23">
        <v>16.7500114440918</v>
      </c>
      <c r="U33" s="25">
        <v>0.89975482225418102</v>
      </c>
      <c r="V33" s="23">
        <v>121</v>
      </c>
    </row>
    <row r="34" spans="1:22" x14ac:dyDescent="0.25">
      <c r="A34" s="22">
        <v>1</v>
      </c>
      <c r="B34" s="25">
        <v>1880</v>
      </c>
      <c r="C34" s="23">
        <v>0</v>
      </c>
      <c r="D34" s="23">
        <v>2</v>
      </c>
      <c r="E34" s="23">
        <v>36</v>
      </c>
      <c r="F34" s="23">
        <v>13</v>
      </c>
      <c r="G34" s="25">
        <v>5.8510999679565403</v>
      </c>
      <c r="H34" s="25">
        <v>5.1999998092651403</v>
      </c>
      <c r="I34" s="25">
        <v>2284</v>
      </c>
      <c r="J34" s="25">
        <v>35</v>
      </c>
      <c r="K34" s="25">
        <v>13</v>
      </c>
      <c r="L34" s="25">
        <v>5.8668999671936</v>
      </c>
      <c r="M34" s="25">
        <v>24600</v>
      </c>
      <c r="N34" s="25">
        <v>0.66149997711181596</v>
      </c>
      <c r="O34" s="25">
        <v>12</v>
      </c>
      <c r="P34" s="25">
        <v>10</v>
      </c>
      <c r="Q34" s="25">
        <v>7.5</v>
      </c>
      <c r="R34" s="25">
        <v>0</v>
      </c>
      <c r="S34" s="23">
        <v>16</v>
      </c>
      <c r="T34" s="23">
        <v>13.599931716919</v>
      </c>
      <c r="U34" s="25">
        <v>1.76662969589233</v>
      </c>
      <c r="V34" s="23">
        <v>256</v>
      </c>
    </row>
    <row r="35" spans="1:22" x14ac:dyDescent="0.25">
      <c r="A35" s="22">
        <v>1</v>
      </c>
      <c r="B35" s="25">
        <v>1680</v>
      </c>
      <c r="C35" s="23">
        <v>0</v>
      </c>
      <c r="D35" s="23">
        <v>1</v>
      </c>
      <c r="E35" s="23">
        <v>51</v>
      </c>
      <c r="F35" s="23">
        <v>12</v>
      </c>
      <c r="G35" s="25">
        <v>3.57139992713928</v>
      </c>
      <c r="H35" s="25">
        <v>3.28999996185303</v>
      </c>
      <c r="I35" s="25">
        <v>1875</v>
      </c>
      <c r="J35" s="25">
        <v>50</v>
      </c>
      <c r="K35" s="25">
        <v>8</v>
      </c>
      <c r="L35" s="25">
        <v>7.5199999809265101</v>
      </c>
      <c r="M35" s="25">
        <v>23100</v>
      </c>
      <c r="N35" s="25">
        <v>0.69150000810623202</v>
      </c>
      <c r="O35" s="25">
        <v>7</v>
      </c>
      <c r="P35" s="25">
        <v>14</v>
      </c>
      <c r="Q35" s="25">
        <v>5</v>
      </c>
      <c r="R35" s="25">
        <v>1</v>
      </c>
      <c r="S35" s="23">
        <v>14</v>
      </c>
      <c r="T35" s="23">
        <v>17.1000480651856</v>
      </c>
      <c r="U35" s="25">
        <v>1.2729576826095601</v>
      </c>
      <c r="V35" s="23">
        <v>196</v>
      </c>
    </row>
    <row r="36" spans="1:22" x14ac:dyDescent="0.25">
      <c r="A36" s="22">
        <v>1</v>
      </c>
      <c r="B36" s="25">
        <v>2081</v>
      </c>
      <c r="C36" s="23">
        <v>0</v>
      </c>
      <c r="D36" s="23">
        <v>3</v>
      </c>
      <c r="E36" s="23">
        <v>45</v>
      </c>
      <c r="F36" s="23">
        <v>16</v>
      </c>
      <c r="G36" s="25">
        <v>3.8067998886108398</v>
      </c>
      <c r="H36" s="25">
        <v>4.1900000572204599</v>
      </c>
      <c r="I36" s="25">
        <v>2140</v>
      </c>
      <c r="J36" s="25">
        <v>47</v>
      </c>
      <c r="K36" s="25">
        <v>17</v>
      </c>
      <c r="L36" s="25">
        <v>7.54489994049072</v>
      </c>
      <c r="M36" s="25">
        <v>24656</v>
      </c>
      <c r="N36" s="25">
        <v>0.66149997711181596</v>
      </c>
      <c r="O36" s="25">
        <v>12</v>
      </c>
      <c r="P36" s="25">
        <v>12</v>
      </c>
      <c r="Q36" s="25">
        <v>5</v>
      </c>
      <c r="R36" s="25">
        <v>1</v>
      </c>
      <c r="S36" s="23">
        <v>27</v>
      </c>
      <c r="T36" s="23">
        <v>16.7340488433838</v>
      </c>
      <c r="U36" s="25">
        <v>1.3367888927459699</v>
      </c>
      <c r="V36" s="23">
        <v>729</v>
      </c>
    </row>
    <row r="37" spans="1:22" x14ac:dyDescent="0.25">
      <c r="A37" s="22">
        <v>1</v>
      </c>
      <c r="B37" s="25">
        <v>690</v>
      </c>
      <c r="C37" s="23">
        <v>0</v>
      </c>
      <c r="D37" s="23">
        <v>1</v>
      </c>
      <c r="E37" s="23">
        <v>42</v>
      </c>
      <c r="F37" s="23">
        <v>11</v>
      </c>
      <c r="G37" s="25">
        <v>2.4637999534606898</v>
      </c>
      <c r="H37" s="25">
        <v>0</v>
      </c>
      <c r="I37" s="25">
        <v>1896</v>
      </c>
      <c r="J37" s="25">
        <v>44</v>
      </c>
      <c r="K37" s="25">
        <v>8</v>
      </c>
      <c r="L37" s="25">
        <v>5.5380001068115199</v>
      </c>
      <c r="M37" s="25">
        <v>15897</v>
      </c>
      <c r="N37" s="25">
        <v>0.75150001049041804</v>
      </c>
      <c r="O37" s="25">
        <v>10</v>
      </c>
      <c r="P37" s="25">
        <v>3</v>
      </c>
      <c r="Q37" s="25">
        <v>7.5</v>
      </c>
      <c r="R37" s="25">
        <v>0</v>
      </c>
      <c r="S37" s="23">
        <v>0</v>
      </c>
      <c r="T37" s="23">
        <v>14.1969776153565</v>
      </c>
      <c r="U37" s="25">
        <v>0.90170484781265303</v>
      </c>
      <c r="V37" s="23">
        <v>0</v>
      </c>
    </row>
    <row r="38" spans="1:22" x14ac:dyDescent="0.25">
      <c r="A38" s="22">
        <v>1</v>
      </c>
      <c r="B38" s="25">
        <v>4210</v>
      </c>
      <c r="C38" s="23">
        <v>0</v>
      </c>
      <c r="D38" s="23">
        <v>0</v>
      </c>
      <c r="E38" s="23">
        <v>46</v>
      </c>
      <c r="F38" s="23">
        <v>12</v>
      </c>
      <c r="G38" s="25">
        <v>2.3752999305725102</v>
      </c>
      <c r="H38" s="25">
        <v>4.6300001144409197</v>
      </c>
      <c r="I38" s="25">
        <v>1040</v>
      </c>
      <c r="J38" s="25">
        <v>49</v>
      </c>
      <c r="K38" s="25">
        <v>16</v>
      </c>
      <c r="L38" s="25">
        <v>6.9230999946594203</v>
      </c>
      <c r="M38" s="25">
        <v>20320</v>
      </c>
      <c r="N38" s="25">
        <v>0.69150000810623202</v>
      </c>
      <c r="O38" s="25">
        <v>3</v>
      </c>
      <c r="P38" s="25">
        <v>3</v>
      </c>
      <c r="Q38" s="25">
        <v>11</v>
      </c>
      <c r="R38" s="25">
        <v>1</v>
      </c>
      <c r="S38" s="23">
        <v>17</v>
      </c>
      <c r="T38" s="23">
        <v>10.3199872970581</v>
      </c>
      <c r="U38" s="25">
        <v>0.86512368917465199</v>
      </c>
      <c r="V38" s="23">
        <v>289</v>
      </c>
    </row>
    <row r="39" spans="1:22" x14ac:dyDescent="0.25">
      <c r="A39" s="22">
        <v>1</v>
      </c>
      <c r="B39" s="25">
        <v>2205</v>
      </c>
      <c r="C39" s="23">
        <v>0</v>
      </c>
      <c r="D39" s="23">
        <v>1</v>
      </c>
      <c r="E39" s="23">
        <v>46</v>
      </c>
      <c r="F39" s="23">
        <v>10</v>
      </c>
      <c r="G39" s="25">
        <v>4.5350999832153303</v>
      </c>
      <c r="H39" s="25">
        <v>4.5500001907348597</v>
      </c>
      <c r="I39" s="25">
        <v>2200</v>
      </c>
      <c r="J39" s="25">
        <v>52</v>
      </c>
      <c r="K39" s="25">
        <v>12</v>
      </c>
      <c r="L39" s="25">
        <v>5</v>
      </c>
      <c r="M39" s="25">
        <v>21384</v>
      </c>
      <c r="N39" s="25">
        <v>0.66149997711181596</v>
      </c>
      <c r="O39" s="25">
        <v>10</v>
      </c>
      <c r="P39" s="25">
        <v>3</v>
      </c>
      <c r="Q39" s="25">
        <v>11</v>
      </c>
      <c r="R39" s="25">
        <v>0</v>
      </c>
      <c r="S39" s="23">
        <v>28</v>
      </c>
      <c r="T39" s="23">
        <v>11.3841047286987</v>
      </c>
      <c r="U39" s="25">
        <v>1.51184713840485</v>
      </c>
      <c r="V39" s="23">
        <v>784</v>
      </c>
    </row>
    <row r="40" spans="1:22" x14ac:dyDescent="0.25">
      <c r="A40" s="22">
        <v>1</v>
      </c>
      <c r="B40" s="25">
        <v>1952</v>
      </c>
      <c r="C40" s="23">
        <v>0</v>
      </c>
      <c r="D40" s="23">
        <v>0</v>
      </c>
      <c r="E40" s="23">
        <v>51</v>
      </c>
      <c r="F40" s="23">
        <v>14</v>
      </c>
      <c r="G40" s="25">
        <v>5.6182999610900897</v>
      </c>
      <c r="H40" s="25">
        <v>5.5999999046325701</v>
      </c>
      <c r="I40" s="25">
        <v>1952</v>
      </c>
      <c r="J40" s="25">
        <v>58</v>
      </c>
      <c r="K40" s="25">
        <v>12</v>
      </c>
      <c r="L40" s="25">
        <v>7.3063998222351101</v>
      </c>
      <c r="M40" s="25">
        <v>25561</v>
      </c>
      <c r="N40" s="25">
        <v>0.62150001525878895</v>
      </c>
      <c r="O40" s="25">
        <v>7</v>
      </c>
      <c r="P40" s="25">
        <v>7</v>
      </c>
      <c r="Q40" s="25">
        <v>14</v>
      </c>
      <c r="R40" s="25">
        <v>0</v>
      </c>
      <c r="S40" s="23">
        <v>24</v>
      </c>
      <c r="T40" s="23">
        <v>14.594078063964799</v>
      </c>
      <c r="U40" s="25">
        <v>1.72602915763855</v>
      </c>
      <c r="V40" s="23">
        <v>576</v>
      </c>
    </row>
    <row r="41" spans="1:22" x14ac:dyDescent="0.25">
      <c r="A41" s="22">
        <v>1</v>
      </c>
      <c r="B41" s="25">
        <v>1302</v>
      </c>
      <c r="C41" s="23">
        <v>0</v>
      </c>
      <c r="D41" s="23">
        <v>0</v>
      </c>
      <c r="E41" s="23">
        <v>30</v>
      </c>
      <c r="F41" s="23">
        <v>17</v>
      </c>
      <c r="G41" s="25">
        <v>14.630999565124499</v>
      </c>
      <c r="H41" s="25">
        <v>9.5299997329711896</v>
      </c>
      <c r="I41" s="25">
        <v>1560</v>
      </c>
      <c r="J41" s="25">
        <v>30</v>
      </c>
      <c r="K41" s="25">
        <v>17</v>
      </c>
      <c r="L41" s="25">
        <v>11.218000411987299</v>
      </c>
      <c r="M41" s="25">
        <v>36550</v>
      </c>
      <c r="N41" s="25">
        <v>0.57999998331070002</v>
      </c>
      <c r="O41" s="25">
        <v>14</v>
      </c>
      <c r="P41" s="25">
        <v>17</v>
      </c>
      <c r="Q41" s="25">
        <v>5</v>
      </c>
      <c r="R41" s="25">
        <v>1</v>
      </c>
      <c r="S41" s="23">
        <v>11</v>
      </c>
      <c r="T41" s="23">
        <v>17.5004386901856</v>
      </c>
      <c r="U41" s="25">
        <v>2.6831424236297599</v>
      </c>
      <c r="V41" s="23">
        <v>121</v>
      </c>
    </row>
    <row r="42" spans="1:22" x14ac:dyDescent="0.25">
      <c r="A42" s="22">
        <v>1</v>
      </c>
      <c r="B42" s="25">
        <v>112</v>
      </c>
      <c r="C42" s="23">
        <v>1</v>
      </c>
      <c r="D42" s="23">
        <v>2</v>
      </c>
      <c r="E42" s="23">
        <v>30</v>
      </c>
      <c r="F42" s="23">
        <v>12</v>
      </c>
      <c r="G42" s="25">
        <v>2.67860007286072</v>
      </c>
      <c r="H42" s="25">
        <v>0</v>
      </c>
      <c r="I42" s="25">
        <v>4030</v>
      </c>
      <c r="J42" s="25">
        <v>33</v>
      </c>
      <c r="K42" s="25">
        <v>16</v>
      </c>
      <c r="L42" s="25">
        <v>3.8461999893188499</v>
      </c>
      <c r="M42" s="25">
        <v>15810</v>
      </c>
      <c r="N42" s="25">
        <v>0.72149997949600198</v>
      </c>
      <c r="O42" s="25">
        <v>12</v>
      </c>
      <c r="P42" s="25">
        <v>12</v>
      </c>
      <c r="Q42" s="25">
        <v>3</v>
      </c>
      <c r="R42" s="25">
        <v>0</v>
      </c>
      <c r="S42" s="23">
        <v>1</v>
      </c>
      <c r="T42" s="23">
        <v>15.509996414184601</v>
      </c>
      <c r="U42" s="25">
        <v>0.98529428243637096</v>
      </c>
      <c r="V42" s="23">
        <v>1</v>
      </c>
    </row>
    <row r="43" spans="1:22" x14ac:dyDescent="0.25">
      <c r="A43" s="22">
        <v>1</v>
      </c>
      <c r="B43" s="25">
        <v>893</v>
      </c>
      <c r="C43" s="23">
        <v>0</v>
      </c>
      <c r="D43" s="23">
        <v>0</v>
      </c>
      <c r="E43" s="23">
        <v>57</v>
      </c>
      <c r="F43" s="23">
        <v>12</v>
      </c>
      <c r="G43" s="25">
        <v>3.9193999767303498</v>
      </c>
      <c r="H43" s="25">
        <v>3.5</v>
      </c>
      <c r="I43" s="25">
        <v>2570</v>
      </c>
      <c r="J43" s="25">
        <v>58</v>
      </c>
      <c r="K43" s="25">
        <v>12</v>
      </c>
      <c r="L43" s="25">
        <v>5.8365998268127397</v>
      </c>
      <c r="M43" s="25">
        <v>25500</v>
      </c>
      <c r="N43" s="25">
        <v>0.62150001525878895</v>
      </c>
      <c r="O43" s="25">
        <v>9</v>
      </c>
      <c r="P43" s="25">
        <v>9</v>
      </c>
      <c r="Q43" s="25">
        <v>7.5</v>
      </c>
      <c r="R43" s="25">
        <v>1</v>
      </c>
      <c r="S43" s="23">
        <v>14</v>
      </c>
      <c r="T43" s="23">
        <v>21.999975204467798</v>
      </c>
      <c r="U43" s="25">
        <v>1.36593854427338</v>
      </c>
      <c r="V43" s="23">
        <v>196</v>
      </c>
    </row>
    <row r="44" spans="1:22" x14ac:dyDescent="0.25">
      <c r="A44" s="22">
        <v>1</v>
      </c>
      <c r="B44" s="25">
        <v>583</v>
      </c>
      <c r="C44" s="23">
        <v>1</v>
      </c>
      <c r="D44" s="23">
        <v>2</v>
      </c>
      <c r="E44" s="23">
        <v>31</v>
      </c>
      <c r="F44" s="23">
        <v>16</v>
      </c>
      <c r="G44" s="25">
        <v>2.5729000568389901</v>
      </c>
      <c r="H44" s="25">
        <v>9.9799995422363299</v>
      </c>
      <c r="I44" s="25">
        <v>1530</v>
      </c>
      <c r="J44" s="25">
        <v>34</v>
      </c>
      <c r="K44" s="25">
        <v>16</v>
      </c>
      <c r="L44" s="25">
        <v>13.7250003814697</v>
      </c>
      <c r="M44" s="25">
        <v>24000</v>
      </c>
      <c r="N44" s="25">
        <v>0.66149997711181596</v>
      </c>
      <c r="O44" s="25">
        <v>14</v>
      </c>
      <c r="P44" s="25">
        <v>16</v>
      </c>
      <c r="Q44" s="25">
        <v>9.5</v>
      </c>
      <c r="R44" s="25">
        <v>1</v>
      </c>
      <c r="S44" s="23">
        <v>6</v>
      </c>
      <c r="T44" s="23">
        <v>22.5</v>
      </c>
      <c r="U44" s="25">
        <v>0.94503366947174094</v>
      </c>
      <c r="V44" s="23">
        <v>36</v>
      </c>
    </row>
    <row r="45" spans="1:22" x14ac:dyDescent="0.25">
      <c r="A45" s="22">
        <v>1</v>
      </c>
      <c r="B45" s="25">
        <v>480</v>
      </c>
      <c r="C45" s="23">
        <v>0</v>
      </c>
      <c r="D45" s="23">
        <v>2</v>
      </c>
      <c r="E45" s="23">
        <v>48</v>
      </c>
      <c r="F45" s="23">
        <v>12</v>
      </c>
      <c r="G45" s="25">
        <v>4.5374999046325701</v>
      </c>
      <c r="H45" s="25">
        <v>4.6500000953674299</v>
      </c>
      <c r="I45" s="25">
        <v>3149</v>
      </c>
      <c r="J45" s="25">
        <v>48</v>
      </c>
      <c r="K45" s="25">
        <v>8</v>
      </c>
      <c r="L45" s="25">
        <v>6.3492999076843297</v>
      </c>
      <c r="M45" s="25">
        <v>22172</v>
      </c>
      <c r="N45" s="25">
        <v>0.66149997711181596</v>
      </c>
      <c r="O45" s="25">
        <v>3</v>
      </c>
      <c r="P45" s="25">
        <v>3</v>
      </c>
      <c r="Q45" s="25">
        <v>5</v>
      </c>
      <c r="R45" s="25">
        <v>0</v>
      </c>
      <c r="S45" s="23">
        <v>10</v>
      </c>
      <c r="T45" s="23">
        <v>19.9939994812012</v>
      </c>
      <c r="U45" s="25">
        <v>1.5123761892318699</v>
      </c>
      <c r="V45" s="23">
        <v>100</v>
      </c>
    </row>
    <row r="46" spans="1:22" x14ac:dyDescent="0.25">
      <c r="A46" s="22">
        <v>1</v>
      </c>
      <c r="B46" s="25">
        <v>1900</v>
      </c>
      <c r="C46" s="23">
        <v>0</v>
      </c>
      <c r="D46" s="23">
        <v>3</v>
      </c>
      <c r="E46" s="23">
        <v>30</v>
      </c>
      <c r="F46" s="23">
        <v>12</v>
      </c>
      <c r="G46" s="25">
        <v>2</v>
      </c>
      <c r="H46" s="25">
        <v>2.2300000190734899</v>
      </c>
      <c r="I46" s="25">
        <v>2690</v>
      </c>
      <c r="J46" s="25">
        <v>32</v>
      </c>
      <c r="K46" s="25">
        <v>12</v>
      </c>
      <c r="L46" s="25">
        <v>5.2527999877929696</v>
      </c>
      <c r="M46" s="25">
        <v>17930</v>
      </c>
      <c r="N46" s="25">
        <v>0.72149997949600198</v>
      </c>
      <c r="O46" s="25">
        <v>12</v>
      </c>
      <c r="P46" s="25">
        <v>7</v>
      </c>
      <c r="Q46" s="25">
        <v>5</v>
      </c>
      <c r="R46" s="25">
        <v>0</v>
      </c>
      <c r="S46" s="23">
        <v>6</v>
      </c>
      <c r="T46" s="23">
        <v>14.1300001144409</v>
      </c>
      <c r="U46" s="25">
        <v>0.69314718246460005</v>
      </c>
      <c r="V46" s="23">
        <v>36</v>
      </c>
    </row>
    <row r="47" spans="1:22" x14ac:dyDescent="0.25">
      <c r="A47" s="22">
        <v>1</v>
      </c>
      <c r="B47" s="25">
        <v>576</v>
      </c>
      <c r="C47" s="23">
        <v>0</v>
      </c>
      <c r="D47" s="23">
        <v>2</v>
      </c>
      <c r="E47" s="23">
        <v>34</v>
      </c>
      <c r="F47" s="23">
        <v>12</v>
      </c>
      <c r="G47" s="25">
        <v>3.4721999168396001</v>
      </c>
      <c r="H47" s="25">
        <v>3.8399999141693102</v>
      </c>
      <c r="I47" s="25">
        <v>3096</v>
      </c>
      <c r="J47" s="25">
        <v>33</v>
      </c>
      <c r="K47" s="25">
        <v>12</v>
      </c>
      <c r="L47" s="25">
        <v>1.30750000476837</v>
      </c>
      <c r="M47" s="25">
        <v>7000</v>
      </c>
      <c r="N47" s="25">
        <v>0.78149998188018799</v>
      </c>
      <c r="O47" s="25">
        <v>12</v>
      </c>
      <c r="P47" s="25">
        <v>7</v>
      </c>
      <c r="Q47" s="25">
        <v>3</v>
      </c>
      <c r="R47" s="25">
        <v>0</v>
      </c>
      <c r="S47" s="23">
        <v>4</v>
      </c>
      <c r="T47" s="23">
        <v>5.0000128746032697</v>
      </c>
      <c r="U47" s="25">
        <v>1.2447884082794201</v>
      </c>
      <c r="V47" s="23">
        <v>16</v>
      </c>
    </row>
    <row r="48" spans="1:22" x14ac:dyDescent="0.25">
      <c r="A48" s="22">
        <v>1</v>
      </c>
      <c r="B48" s="25">
        <v>2056</v>
      </c>
      <c r="C48" s="23">
        <v>0</v>
      </c>
      <c r="D48" s="23">
        <v>2</v>
      </c>
      <c r="E48" s="23">
        <v>48</v>
      </c>
      <c r="F48" s="23">
        <v>16</v>
      </c>
      <c r="G48" s="25">
        <v>2.0160999298095699</v>
      </c>
      <c r="H48" s="25">
        <v>0</v>
      </c>
      <c r="I48" s="25">
        <v>2552</v>
      </c>
      <c r="J48" s="25">
        <v>53</v>
      </c>
      <c r="K48" s="25">
        <v>16</v>
      </c>
      <c r="L48" s="25">
        <v>2.7997999191284202</v>
      </c>
      <c r="M48" s="25">
        <v>25300</v>
      </c>
      <c r="N48" s="25">
        <v>0.72149997949600198</v>
      </c>
      <c r="O48" s="25">
        <v>14</v>
      </c>
      <c r="P48" s="25">
        <v>16</v>
      </c>
      <c r="Q48" s="25">
        <v>5</v>
      </c>
      <c r="R48" s="25">
        <v>1</v>
      </c>
      <c r="S48" s="23">
        <v>10</v>
      </c>
      <c r="T48" s="23">
        <v>21.1548976898193</v>
      </c>
      <c r="U48" s="25">
        <v>0.70116490125656095</v>
      </c>
      <c r="V48" s="23">
        <v>100</v>
      </c>
    </row>
    <row r="49" spans="1:22" x14ac:dyDescent="0.25">
      <c r="A49" s="22">
        <v>1</v>
      </c>
      <c r="B49" s="25">
        <v>1984</v>
      </c>
      <c r="C49" s="23">
        <v>0</v>
      </c>
      <c r="D49" s="23">
        <v>0</v>
      </c>
      <c r="E49" s="23">
        <v>45</v>
      </c>
      <c r="F49" s="23">
        <v>12</v>
      </c>
      <c r="G49" s="25">
        <v>4.5715999603271502</v>
      </c>
      <c r="H49" s="25">
        <v>4.8200001716613796</v>
      </c>
      <c r="I49" s="25">
        <v>2040</v>
      </c>
      <c r="J49" s="25">
        <v>47</v>
      </c>
      <c r="K49" s="25">
        <v>11</v>
      </c>
      <c r="L49" s="25">
        <v>2.6960999965667698</v>
      </c>
      <c r="M49" s="25">
        <v>16212</v>
      </c>
      <c r="N49" s="25">
        <v>0.72149997949600198</v>
      </c>
      <c r="O49" s="25">
        <v>10</v>
      </c>
      <c r="P49" s="25">
        <v>10</v>
      </c>
      <c r="Q49" s="25">
        <v>11</v>
      </c>
      <c r="R49" s="25">
        <v>0</v>
      </c>
      <c r="S49" s="23">
        <v>22</v>
      </c>
      <c r="T49" s="23">
        <v>7.14194583892822</v>
      </c>
      <c r="U49" s="25">
        <v>1.5198632478714</v>
      </c>
      <c r="V49" s="23">
        <v>484</v>
      </c>
    </row>
    <row r="50" spans="1:22" x14ac:dyDescent="0.25">
      <c r="A50" s="22">
        <v>1</v>
      </c>
      <c r="B50" s="25">
        <v>2640</v>
      </c>
      <c r="C50" s="23">
        <v>0</v>
      </c>
      <c r="D50" s="23">
        <v>0</v>
      </c>
      <c r="E50" s="23">
        <v>51</v>
      </c>
      <c r="F50" s="23">
        <v>12</v>
      </c>
      <c r="G50" s="25">
        <v>2.2727000713348402</v>
      </c>
      <c r="H50" s="25">
        <v>0</v>
      </c>
      <c r="I50" s="25">
        <v>2180</v>
      </c>
      <c r="J50" s="25">
        <v>50</v>
      </c>
      <c r="K50" s="25">
        <v>13</v>
      </c>
      <c r="L50" s="25">
        <v>7.5687999725341797</v>
      </c>
      <c r="M50" s="25">
        <v>22650</v>
      </c>
      <c r="N50" s="25">
        <v>0.66149997711181596</v>
      </c>
      <c r="O50" s="25">
        <v>7</v>
      </c>
      <c r="P50" s="25">
        <v>7</v>
      </c>
      <c r="Q50" s="25">
        <v>3</v>
      </c>
      <c r="R50" s="25">
        <v>0</v>
      </c>
      <c r="S50" s="23">
        <v>16</v>
      </c>
      <c r="T50" s="23">
        <v>16.650072097778299</v>
      </c>
      <c r="U50" s="25">
        <v>0.82096856832504295</v>
      </c>
      <c r="V50" s="23">
        <v>256</v>
      </c>
    </row>
    <row r="51" spans="1:22" x14ac:dyDescent="0.25">
      <c r="A51" s="22">
        <v>1</v>
      </c>
      <c r="B51" s="25">
        <v>240</v>
      </c>
      <c r="C51" s="23">
        <v>0</v>
      </c>
      <c r="D51" s="23">
        <v>2</v>
      </c>
      <c r="E51" s="23">
        <v>30</v>
      </c>
      <c r="F51" s="23">
        <v>12</v>
      </c>
      <c r="G51" s="25">
        <v>2.6375000476837198</v>
      </c>
      <c r="H51" s="25">
        <v>0</v>
      </c>
      <c r="I51" s="25">
        <v>1864</v>
      </c>
      <c r="J51" s="25">
        <v>37</v>
      </c>
      <c r="K51" s="25">
        <v>12</v>
      </c>
      <c r="L51" s="25">
        <v>3.4077000617981001</v>
      </c>
      <c r="M51" s="25">
        <v>6985</v>
      </c>
      <c r="N51" s="25">
        <v>0.78149998188018799</v>
      </c>
      <c r="O51" s="25">
        <v>12</v>
      </c>
      <c r="P51" s="25">
        <v>7</v>
      </c>
      <c r="Q51" s="25">
        <v>14</v>
      </c>
      <c r="R51" s="25">
        <v>0</v>
      </c>
      <c r="S51" s="23">
        <v>6</v>
      </c>
      <c r="T51" s="23">
        <v>6.3519997596740696</v>
      </c>
      <c r="U51" s="25">
        <v>0.96983152627945002</v>
      </c>
      <c r="V51" s="23">
        <v>36</v>
      </c>
    </row>
    <row r="52" spans="1:22" x14ac:dyDescent="0.25">
      <c r="A52" s="22">
        <v>1</v>
      </c>
      <c r="B52" s="25">
        <v>1173</v>
      </c>
      <c r="C52" s="23">
        <v>0</v>
      </c>
      <c r="D52" s="23">
        <v>1</v>
      </c>
      <c r="E52" s="23">
        <v>46</v>
      </c>
      <c r="F52" s="23">
        <v>12</v>
      </c>
      <c r="G52" s="25">
        <v>2.2899000644683798</v>
      </c>
      <c r="H52" s="25">
        <v>2.5</v>
      </c>
      <c r="I52" s="25">
        <v>2068</v>
      </c>
      <c r="J52" s="25">
        <v>46</v>
      </c>
      <c r="K52" s="25">
        <v>12</v>
      </c>
      <c r="L52" s="25">
        <v>6.54010009765625</v>
      </c>
      <c r="M52" s="25">
        <v>30000</v>
      </c>
      <c r="N52" s="25">
        <v>0.69150000810623202</v>
      </c>
      <c r="O52" s="25">
        <v>7</v>
      </c>
      <c r="P52" s="25">
        <v>7</v>
      </c>
      <c r="Q52" s="25">
        <v>11</v>
      </c>
      <c r="R52" s="25">
        <v>1</v>
      </c>
      <c r="S52" s="23">
        <v>12</v>
      </c>
      <c r="T52" s="23">
        <v>27.313947677612301</v>
      </c>
      <c r="U52" s="25">
        <v>0.82850819826126099</v>
      </c>
      <c r="V52" s="23">
        <v>144</v>
      </c>
    </row>
    <row r="53" spans="1:22" x14ac:dyDescent="0.25">
      <c r="A53" s="22">
        <v>1</v>
      </c>
      <c r="B53" s="25">
        <v>3640</v>
      </c>
      <c r="C53" s="23">
        <v>0</v>
      </c>
      <c r="D53" s="23">
        <v>0</v>
      </c>
      <c r="E53" s="23">
        <v>58</v>
      </c>
      <c r="F53" s="23">
        <v>12</v>
      </c>
      <c r="G53" s="25">
        <v>1.09889996051788</v>
      </c>
      <c r="H53" s="25">
        <v>0</v>
      </c>
      <c r="I53" s="25">
        <v>2010</v>
      </c>
      <c r="J53" s="25">
        <v>58</v>
      </c>
      <c r="K53" s="25">
        <v>12</v>
      </c>
      <c r="L53" s="25">
        <v>7.2139000892639196</v>
      </c>
      <c r="M53" s="25">
        <v>18500</v>
      </c>
      <c r="N53" s="25">
        <v>0.69150000810623202</v>
      </c>
      <c r="O53" s="25">
        <v>7</v>
      </c>
      <c r="P53" s="25">
        <v>3</v>
      </c>
      <c r="Q53" s="25">
        <v>9.5</v>
      </c>
      <c r="R53" s="25">
        <v>1</v>
      </c>
      <c r="S53" s="23">
        <v>32</v>
      </c>
      <c r="T53" s="23">
        <v>14.500003814697299</v>
      </c>
      <c r="U53" s="25">
        <v>9.4309642910957295E-2</v>
      </c>
      <c r="V53" s="23">
        <v>1024</v>
      </c>
    </row>
    <row r="54" spans="1:22" x14ac:dyDescent="0.25">
      <c r="A54" s="22">
        <v>1</v>
      </c>
      <c r="B54" s="25">
        <v>340</v>
      </c>
      <c r="C54" s="23">
        <v>0</v>
      </c>
      <c r="D54" s="23">
        <v>8</v>
      </c>
      <c r="E54" s="23">
        <v>37</v>
      </c>
      <c r="F54" s="23">
        <v>12</v>
      </c>
      <c r="G54" s="25">
        <v>1.1764999628067001</v>
      </c>
      <c r="H54" s="25">
        <v>0</v>
      </c>
      <c r="I54" s="25">
        <v>2152</v>
      </c>
      <c r="J54" s="25">
        <v>40</v>
      </c>
      <c r="K54" s="25">
        <v>10</v>
      </c>
      <c r="L54" s="25">
        <v>6.2732000350952202</v>
      </c>
      <c r="M54" s="25">
        <v>16658</v>
      </c>
      <c r="N54" s="25">
        <v>0.75150001049041804</v>
      </c>
      <c r="O54" s="25">
        <v>12</v>
      </c>
      <c r="P54" s="25">
        <v>7</v>
      </c>
      <c r="Q54" s="25">
        <v>5</v>
      </c>
      <c r="R54" s="25">
        <v>0</v>
      </c>
      <c r="S54" s="23">
        <v>15</v>
      </c>
      <c r="T54" s="23">
        <v>16.257989883422901</v>
      </c>
      <c r="U54" s="25">
        <v>0.16254389286041299</v>
      </c>
      <c r="V54" s="23">
        <v>225</v>
      </c>
    </row>
    <row r="55" spans="1:22" x14ac:dyDescent="0.25">
      <c r="A55" s="22">
        <v>1</v>
      </c>
      <c r="B55" s="25">
        <v>500</v>
      </c>
      <c r="C55" s="23">
        <v>0</v>
      </c>
      <c r="D55" s="23">
        <v>0</v>
      </c>
      <c r="E55" s="23">
        <v>52</v>
      </c>
      <c r="F55" s="23">
        <v>8</v>
      </c>
      <c r="G55" s="25">
        <v>1.6000000238418599</v>
      </c>
      <c r="H55" s="25">
        <v>0</v>
      </c>
      <c r="I55" s="25">
        <v>1496</v>
      </c>
      <c r="J55" s="25">
        <v>54</v>
      </c>
      <c r="K55" s="25">
        <v>11</v>
      </c>
      <c r="L55" s="25">
        <v>5.8824000358581499</v>
      </c>
      <c r="M55" s="25">
        <v>10300</v>
      </c>
      <c r="N55" s="25">
        <v>0.75150001049041804</v>
      </c>
      <c r="O55" s="25">
        <v>7</v>
      </c>
      <c r="P55" s="25">
        <v>7</v>
      </c>
      <c r="Q55" s="25">
        <v>5</v>
      </c>
      <c r="R55" s="25">
        <v>1</v>
      </c>
      <c r="S55" s="23">
        <v>17</v>
      </c>
      <c r="T55" s="23">
        <v>9.5</v>
      </c>
      <c r="U55" s="25">
        <v>0.47000363469123801</v>
      </c>
      <c r="V55" s="23">
        <v>289</v>
      </c>
    </row>
    <row r="56" spans="1:22" x14ac:dyDescent="0.25">
      <c r="A56" s="22">
        <v>1</v>
      </c>
      <c r="B56" s="25">
        <v>1599</v>
      </c>
      <c r="C56" s="23">
        <v>0</v>
      </c>
      <c r="D56" s="23">
        <v>0</v>
      </c>
      <c r="E56" s="23">
        <v>52</v>
      </c>
      <c r="F56" s="23">
        <v>10</v>
      </c>
      <c r="G56" s="25">
        <v>1.8761999607086199</v>
      </c>
      <c r="H56" s="25">
        <v>2.7999999523162802</v>
      </c>
      <c r="I56" s="25">
        <v>2100</v>
      </c>
      <c r="J56" s="25">
        <v>47</v>
      </c>
      <c r="K56" s="25">
        <v>4</v>
      </c>
      <c r="L56" s="25">
        <v>3.8094999790191699</v>
      </c>
      <c r="M56" s="25">
        <v>11000</v>
      </c>
      <c r="N56" s="25">
        <v>0.75150001049041804</v>
      </c>
      <c r="O56" s="25">
        <v>7</v>
      </c>
      <c r="P56" s="25">
        <v>3</v>
      </c>
      <c r="Q56" s="25">
        <v>7.5</v>
      </c>
      <c r="R56" s="25">
        <v>0</v>
      </c>
      <c r="S56" s="23">
        <v>34</v>
      </c>
      <c r="T56" s="23">
        <v>7.9999561309814498</v>
      </c>
      <c r="U56" s="25">
        <v>0.62924844026565596</v>
      </c>
      <c r="V56" s="23">
        <v>1156</v>
      </c>
    </row>
    <row r="57" spans="1:22" x14ac:dyDescent="0.25">
      <c r="A57" s="22">
        <v>1</v>
      </c>
      <c r="B57" s="25">
        <v>1830</v>
      </c>
      <c r="C57" s="23">
        <v>0</v>
      </c>
      <c r="D57" s="23">
        <v>0</v>
      </c>
      <c r="E57" s="23">
        <v>31</v>
      </c>
      <c r="F57" s="23">
        <v>16</v>
      </c>
      <c r="G57" s="25">
        <v>4.04370021820068</v>
      </c>
      <c r="H57" s="25">
        <v>4.1999998092651403</v>
      </c>
      <c r="I57" s="25">
        <v>1960</v>
      </c>
      <c r="J57" s="25">
        <v>35</v>
      </c>
      <c r="K57" s="25">
        <v>14</v>
      </c>
      <c r="L57" s="25">
        <v>6.3776001930236799</v>
      </c>
      <c r="M57" s="25">
        <v>19900</v>
      </c>
      <c r="N57" s="25">
        <v>0.69150000810623202</v>
      </c>
      <c r="O57" s="25">
        <v>12</v>
      </c>
      <c r="P57" s="25">
        <v>12</v>
      </c>
      <c r="Q57" s="25">
        <v>7.5</v>
      </c>
      <c r="R57" s="25">
        <v>1</v>
      </c>
      <c r="S57" s="23">
        <v>9</v>
      </c>
      <c r="T57" s="23">
        <v>12.500028610229499</v>
      </c>
      <c r="U57" s="25">
        <v>1.39716017246246</v>
      </c>
      <c r="V57" s="23">
        <v>81</v>
      </c>
    </row>
    <row r="58" spans="1:22" x14ac:dyDescent="0.25">
      <c r="A58" s="22">
        <v>1</v>
      </c>
      <c r="B58" s="25">
        <v>1920</v>
      </c>
      <c r="C58" s="23">
        <v>0</v>
      </c>
      <c r="D58" s="23">
        <v>0</v>
      </c>
      <c r="E58" s="23">
        <v>55</v>
      </c>
      <c r="F58" s="23">
        <v>14</v>
      </c>
      <c r="G58" s="25">
        <v>9.6353998184204102</v>
      </c>
      <c r="H58" s="25">
        <v>8.75</v>
      </c>
      <c r="I58" s="25">
        <v>1985</v>
      </c>
      <c r="J58" s="25">
        <v>55</v>
      </c>
      <c r="K58" s="25">
        <v>15</v>
      </c>
      <c r="L58" s="25">
        <v>6.0453000068664604</v>
      </c>
      <c r="M58" s="25">
        <v>32500</v>
      </c>
      <c r="N58" s="25">
        <v>0.63999998569488503</v>
      </c>
      <c r="O58" s="25">
        <v>7</v>
      </c>
      <c r="P58" s="25">
        <v>7</v>
      </c>
      <c r="Q58" s="25">
        <v>14</v>
      </c>
      <c r="R58" s="25">
        <v>1</v>
      </c>
      <c r="S58" s="23">
        <v>37</v>
      </c>
      <c r="T58" s="23">
        <v>14.0000324249268</v>
      </c>
      <c r="U58" s="25">
        <v>2.2654438018798801</v>
      </c>
      <c r="V58" s="23">
        <v>1369</v>
      </c>
    </row>
    <row r="59" spans="1:22" x14ac:dyDescent="0.25">
      <c r="A59" s="22">
        <v>1</v>
      </c>
      <c r="B59" s="25">
        <v>2052</v>
      </c>
      <c r="C59" s="23">
        <v>0</v>
      </c>
      <c r="D59" s="23">
        <v>0</v>
      </c>
      <c r="E59" s="23">
        <v>34</v>
      </c>
      <c r="F59" s="23">
        <v>17</v>
      </c>
      <c r="G59" s="25">
        <v>8.0409002304077202</v>
      </c>
      <c r="H59" s="25">
        <v>8.25</v>
      </c>
      <c r="I59" s="25">
        <v>2020</v>
      </c>
      <c r="J59" s="25">
        <v>33</v>
      </c>
      <c r="K59" s="25">
        <v>17</v>
      </c>
      <c r="L59" s="25">
        <v>8.8119001388549805</v>
      </c>
      <c r="M59" s="25">
        <v>37300</v>
      </c>
      <c r="N59" s="25">
        <v>0.57999998331070002</v>
      </c>
      <c r="O59" s="25">
        <v>17</v>
      </c>
      <c r="P59" s="25">
        <v>17</v>
      </c>
      <c r="Q59" s="25">
        <v>7.5</v>
      </c>
      <c r="R59" s="25">
        <v>1</v>
      </c>
      <c r="S59" s="23">
        <v>10</v>
      </c>
      <c r="T59" s="23">
        <v>20.800073623657202</v>
      </c>
      <c r="U59" s="25">
        <v>2.0845410823821999</v>
      </c>
      <c r="V59" s="23">
        <v>100</v>
      </c>
    </row>
    <row r="60" spans="1:22" x14ac:dyDescent="0.25">
      <c r="A60" s="22">
        <v>1</v>
      </c>
      <c r="B60" s="25">
        <v>2312</v>
      </c>
      <c r="C60" s="23">
        <v>0</v>
      </c>
      <c r="D60" s="23">
        <v>0</v>
      </c>
      <c r="E60" s="23">
        <v>55</v>
      </c>
      <c r="F60" s="23">
        <v>14</v>
      </c>
      <c r="G60" s="25">
        <v>4.59899997711182</v>
      </c>
      <c r="H60" s="25">
        <v>5.57999992370606</v>
      </c>
      <c r="I60" s="25">
        <v>2178</v>
      </c>
      <c r="J60" s="25">
        <v>56</v>
      </c>
      <c r="K60" s="25">
        <v>16</v>
      </c>
      <c r="L60" s="25">
        <v>8.8765001296997106</v>
      </c>
      <c r="M60" s="25">
        <v>30018</v>
      </c>
      <c r="N60" s="25">
        <v>0.58149999380111705</v>
      </c>
      <c r="O60" s="25">
        <v>17</v>
      </c>
      <c r="P60" s="25">
        <v>7</v>
      </c>
      <c r="Q60" s="25">
        <v>11</v>
      </c>
      <c r="R60" s="25">
        <v>1</v>
      </c>
      <c r="S60" s="23">
        <v>35</v>
      </c>
      <c r="T60" s="23">
        <v>19.3851127624512</v>
      </c>
      <c r="U60" s="25">
        <v>1.52583885192871</v>
      </c>
      <c r="V60" s="23">
        <v>1225</v>
      </c>
    </row>
    <row r="61" spans="1:22" x14ac:dyDescent="0.25">
      <c r="A61" s="22">
        <v>1</v>
      </c>
      <c r="B61" s="25">
        <v>196</v>
      </c>
      <c r="C61" s="23">
        <v>0</v>
      </c>
      <c r="D61" s="23">
        <v>2</v>
      </c>
      <c r="E61" s="23">
        <v>39</v>
      </c>
      <c r="F61" s="23">
        <v>12</v>
      </c>
      <c r="G61" s="25">
        <v>2.1428999900817902</v>
      </c>
      <c r="H61" s="25">
        <v>2.5</v>
      </c>
      <c r="I61" s="25">
        <v>3684</v>
      </c>
      <c r="J61" s="25">
        <v>39</v>
      </c>
      <c r="K61" s="25">
        <v>12</v>
      </c>
      <c r="L61" s="25">
        <v>3.3420000076293999</v>
      </c>
      <c r="M61" s="25">
        <v>12807</v>
      </c>
      <c r="N61" s="25">
        <v>0.75150001049041804</v>
      </c>
      <c r="O61" s="25">
        <v>12</v>
      </c>
      <c r="P61" s="25">
        <v>7</v>
      </c>
      <c r="Q61" s="25">
        <v>14</v>
      </c>
      <c r="R61" s="25">
        <v>1</v>
      </c>
      <c r="S61" s="23">
        <v>6</v>
      </c>
      <c r="T61" s="23">
        <v>12.386991500854499</v>
      </c>
      <c r="U61" s="25">
        <v>0.76216006278991699</v>
      </c>
      <c r="V61" s="23">
        <v>36</v>
      </c>
    </row>
    <row r="62" spans="1:22" x14ac:dyDescent="0.25">
      <c r="A62" s="22">
        <v>1</v>
      </c>
      <c r="B62" s="25">
        <v>2500</v>
      </c>
      <c r="C62" s="23">
        <v>0</v>
      </c>
      <c r="D62" s="23">
        <v>3</v>
      </c>
      <c r="E62" s="23">
        <v>40</v>
      </c>
      <c r="F62" s="23">
        <v>14</v>
      </c>
      <c r="G62" s="25">
        <v>4.4000000953674299</v>
      </c>
      <c r="H62" s="25">
        <v>5.5</v>
      </c>
      <c r="I62" s="25">
        <v>5010</v>
      </c>
      <c r="J62" s="25">
        <v>42</v>
      </c>
      <c r="K62" s="25">
        <v>13</v>
      </c>
      <c r="L62" s="25">
        <v>3.1835999488830602</v>
      </c>
      <c r="M62" s="25">
        <v>39500</v>
      </c>
      <c r="N62" s="25">
        <v>0.55150002241134599</v>
      </c>
      <c r="O62" s="25">
        <v>14</v>
      </c>
      <c r="P62" s="25">
        <v>3</v>
      </c>
      <c r="Q62" s="25">
        <v>7.5</v>
      </c>
      <c r="R62" s="25">
        <v>0</v>
      </c>
      <c r="S62" s="23">
        <v>19</v>
      </c>
      <c r="T62" s="23">
        <v>28.5</v>
      </c>
      <c r="U62" s="25">
        <v>1.4816045761108401</v>
      </c>
      <c r="V62" s="23">
        <v>361</v>
      </c>
    </row>
    <row r="63" spans="1:22" x14ac:dyDescent="0.25">
      <c r="A63" s="22">
        <v>1</v>
      </c>
      <c r="B63" s="25">
        <v>1980</v>
      </c>
      <c r="C63" s="23">
        <v>0</v>
      </c>
      <c r="D63" s="23">
        <v>4</v>
      </c>
      <c r="E63" s="23">
        <v>43</v>
      </c>
      <c r="F63" s="23">
        <v>12</v>
      </c>
      <c r="G63" s="25">
        <v>3.53539991378784</v>
      </c>
      <c r="H63" s="25">
        <v>3.75</v>
      </c>
      <c r="I63" s="25">
        <v>1880</v>
      </c>
      <c r="J63" s="25">
        <v>47</v>
      </c>
      <c r="K63" s="25">
        <v>12</v>
      </c>
      <c r="L63" s="25">
        <v>6.91489982604981</v>
      </c>
      <c r="M63" s="25">
        <v>22050</v>
      </c>
      <c r="N63" s="25">
        <v>0.69150000810623202</v>
      </c>
      <c r="O63" s="25">
        <v>12</v>
      </c>
      <c r="P63" s="25">
        <v>12</v>
      </c>
      <c r="Q63" s="25">
        <v>9.5</v>
      </c>
      <c r="R63" s="25">
        <v>1</v>
      </c>
      <c r="S63" s="23">
        <v>10</v>
      </c>
      <c r="T63" s="23">
        <v>15.049908638000501</v>
      </c>
      <c r="U63" s="25">
        <v>1.2628264427185101</v>
      </c>
      <c r="V63" s="23">
        <v>100</v>
      </c>
    </row>
    <row r="64" spans="1:22" x14ac:dyDescent="0.25">
      <c r="A64" s="22">
        <v>1</v>
      </c>
      <c r="B64" s="25">
        <v>1840</v>
      </c>
      <c r="C64" s="23">
        <v>0</v>
      </c>
      <c r="D64" s="23">
        <v>0</v>
      </c>
      <c r="E64" s="23">
        <v>48</v>
      </c>
      <c r="F64" s="23">
        <v>8</v>
      </c>
      <c r="G64" s="25">
        <v>2.7174000740051301</v>
      </c>
      <c r="H64" s="25">
        <v>4.8000001907348597</v>
      </c>
      <c r="I64" s="25">
        <v>1904</v>
      </c>
      <c r="J64" s="25">
        <v>56</v>
      </c>
      <c r="K64" s="25">
        <v>8</v>
      </c>
      <c r="L64" s="25">
        <v>5.5146999359130904</v>
      </c>
      <c r="M64" s="25">
        <v>15500</v>
      </c>
      <c r="N64" s="25">
        <v>0.72149997949600198</v>
      </c>
      <c r="O64" s="25">
        <v>7</v>
      </c>
      <c r="P64" s="25">
        <v>7</v>
      </c>
      <c r="Q64" s="25">
        <v>14</v>
      </c>
      <c r="R64" s="25">
        <v>1</v>
      </c>
      <c r="S64" s="23">
        <v>11</v>
      </c>
      <c r="T64" s="23">
        <v>10.4999837875366</v>
      </c>
      <c r="U64" s="25">
        <v>0.99967557191848799</v>
      </c>
      <c r="V64" s="23">
        <v>121</v>
      </c>
    </row>
    <row r="65" spans="1:22" x14ac:dyDescent="0.25">
      <c r="A65" s="22">
        <v>1</v>
      </c>
      <c r="B65" s="25">
        <v>320</v>
      </c>
      <c r="C65" s="23">
        <v>0</v>
      </c>
      <c r="D65" s="23">
        <v>0</v>
      </c>
      <c r="E65" s="23">
        <v>47</v>
      </c>
      <c r="F65" s="23">
        <v>12</v>
      </c>
      <c r="G65" s="25">
        <v>6.25</v>
      </c>
      <c r="H65" s="25">
        <v>6.25</v>
      </c>
      <c r="I65" s="25">
        <v>2083</v>
      </c>
      <c r="J65" s="25">
        <v>47</v>
      </c>
      <c r="K65" s="25">
        <v>12</v>
      </c>
      <c r="L65" s="25">
        <v>5.2807998657226598</v>
      </c>
      <c r="M65" s="25">
        <v>13810</v>
      </c>
      <c r="N65" s="25">
        <v>0.72149997949600198</v>
      </c>
      <c r="O65" s="25">
        <v>7</v>
      </c>
      <c r="P65" s="25">
        <v>7</v>
      </c>
      <c r="Q65" s="25">
        <v>9.5</v>
      </c>
      <c r="R65" s="25">
        <v>1</v>
      </c>
      <c r="S65" s="23">
        <v>15</v>
      </c>
      <c r="T65" s="23">
        <v>11.810000419616699</v>
      </c>
      <c r="U65" s="25">
        <v>1.83258152008057</v>
      </c>
      <c r="V65" s="23">
        <v>225</v>
      </c>
    </row>
    <row r="66" spans="1:22" x14ac:dyDescent="0.25">
      <c r="A66" s="22">
        <v>1</v>
      </c>
      <c r="B66" s="25">
        <v>419</v>
      </c>
      <c r="C66" s="23">
        <v>0</v>
      </c>
      <c r="D66" s="23">
        <v>4</v>
      </c>
      <c r="E66" s="23">
        <v>41</v>
      </c>
      <c r="F66" s="23">
        <v>12</v>
      </c>
      <c r="G66" s="25">
        <v>11.9329996109009</v>
      </c>
      <c r="H66" s="25">
        <v>6.3000001907348597</v>
      </c>
      <c r="I66" s="25">
        <v>2125</v>
      </c>
      <c r="J66" s="25">
        <v>44</v>
      </c>
      <c r="K66" s="25">
        <v>12</v>
      </c>
      <c r="L66" s="25">
        <v>3.2000000476837198</v>
      </c>
      <c r="M66" s="25">
        <v>11950</v>
      </c>
      <c r="N66" s="25">
        <v>0.75150001049041804</v>
      </c>
      <c r="O66" s="25">
        <v>7</v>
      </c>
      <c r="P66" s="25">
        <v>7</v>
      </c>
      <c r="Q66" s="25">
        <v>5</v>
      </c>
      <c r="R66" s="25">
        <v>1</v>
      </c>
      <c r="S66" s="23">
        <v>12</v>
      </c>
      <c r="T66" s="23">
        <v>6.9500732421875</v>
      </c>
      <c r="U66" s="25">
        <v>2.4793076515197798</v>
      </c>
      <c r="V66" s="23">
        <v>144</v>
      </c>
    </row>
    <row r="67" spans="1:22" x14ac:dyDescent="0.25">
      <c r="A67" s="22">
        <v>1</v>
      </c>
      <c r="B67" s="25">
        <v>1880</v>
      </c>
      <c r="C67" s="23">
        <v>0</v>
      </c>
      <c r="D67" s="23">
        <v>0</v>
      </c>
      <c r="E67" s="23">
        <v>36</v>
      </c>
      <c r="F67" s="23">
        <v>8</v>
      </c>
      <c r="G67" s="25">
        <v>3.59310007095337</v>
      </c>
      <c r="H67" s="25">
        <v>3.75</v>
      </c>
      <c r="I67" s="25">
        <v>1985</v>
      </c>
      <c r="J67" s="25">
        <v>37</v>
      </c>
      <c r="K67" s="25">
        <v>12</v>
      </c>
      <c r="L67" s="25">
        <v>5.8790998458862296</v>
      </c>
      <c r="M67" s="25">
        <v>19175</v>
      </c>
      <c r="N67" s="25">
        <v>0.69150000810623202</v>
      </c>
      <c r="O67" s="25">
        <v>12</v>
      </c>
      <c r="P67" s="25">
        <v>12</v>
      </c>
      <c r="Q67" s="25">
        <v>7.5</v>
      </c>
      <c r="R67" s="25">
        <v>0</v>
      </c>
      <c r="S67" s="23">
        <v>12</v>
      </c>
      <c r="T67" s="23">
        <v>12.419971466064499</v>
      </c>
      <c r="U67" s="25">
        <v>1.2790153026580799</v>
      </c>
      <c r="V67" s="23">
        <v>144</v>
      </c>
    </row>
    <row r="68" spans="1:22" x14ac:dyDescent="0.25">
      <c r="A68" s="22">
        <v>1</v>
      </c>
      <c r="B68" s="25">
        <v>72</v>
      </c>
      <c r="C68" s="23">
        <v>0</v>
      </c>
      <c r="D68" s="23">
        <v>2</v>
      </c>
      <c r="E68" s="23">
        <v>46</v>
      </c>
      <c r="F68" s="23">
        <v>17</v>
      </c>
      <c r="G68" s="25">
        <v>6.9443998336792001</v>
      </c>
      <c r="H68" s="25">
        <v>0</v>
      </c>
      <c r="I68" s="25">
        <v>2640</v>
      </c>
      <c r="J68" s="25">
        <v>48</v>
      </c>
      <c r="K68" s="25">
        <v>17</v>
      </c>
      <c r="L68" s="25">
        <v>6.25</v>
      </c>
      <c r="M68" s="25">
        <v>17900</v>
      </c>
      <c r="N68" s="25">
        <v>0.69150000810623202</v>
      </c>
      <c r="O68" s="25">
        <v>12</v>
      </c>
      <c r="P68" s="25">
        <v>16</v>
      </c>
      <c r="Q68" s="25">
        <v>7.5</v>
      </c>
      <c r="R68" s="25">
        <v>0</v>
      </c>
      <c r="S68" s="23">
        <v>14</v>
      </c>
      <c r="T68" s="23">
        <v>17.4000034332275</v>
      </c>
      <c r="U68" s="25">
        <v>1.9379355907440201</v>
      </c>
      <c r="V68" s="23">
        <v>196</v>
      </c>
    </row>
    <row r="69" spans="1:22" x14ac:dyDescent="0.25">
      <c r="A69" s="22">
        <v>1</v>
      </c>
      <c r="B69" s="25">
        <v>120</v>
      </c>
      <c r="C69" s="23">
        <v>0</v>
      </c>
      <c r="D69" s="23">
        <v>0</v>
      </c>
      <c r="E69" s="23">
        <v>34</v>
      </c>
      <c r="F69" s="23">
        <v>12</v>
      </c>
      <c r="G69" s="25">
        <v>2.9166998863220202</v>
      </c>
      <c r="H69" s="25">
        <v>0</v>
      </c>
      <c r="I69" s="25">
        <v>2070</v>
      </c>
      <c r="J69" s="25">
        <v>51</v>
      </c>
      <c r="K69" s="25">
        <v>8</v>
      </c>
      <c r="L69" s="25">
        <v>7.4878997802734402</v>
      </c>
      <c r="M69" s="25">
        <v>15850</v>
      </c>
      <c r="N69" s="25">
        <v>0.72149997949600198</v>
      </c>
      <c r="O69" s="25">
        <v>12</v>
      </c>
      <c r="P69" s="25">
        <v>7</v>
      </c>
      <c r="Q69" s="25">
        <v>5</v>
      </c>
      <c r="R69" s="25">
        <v>1</v>
      </c>
      <c r="S69" s="23">
        <v>11</v>
      </c>
      <c r="T69" s="23">
        <v>15.499996185302701</v>
      </c>
      <c r="U69" s="25">
        <v>1.0704528093337999</v>
      </c>
      <c r="V69" s="23">
        <v>121</v>
      </c>
    </row>
    <row r="70" spans="1:22" x14ac:dyDescent="0.25">
      <c r="A70" s="22">
        <v>1</v>
      </c>
      <c r="B70" s="25">
        <v>1885</v>
      </c>
      <c r="C70" s="23">
        <v>0</v>
      </c>
      <c r="D70" s="23">
        <v>3</v>
      </c>
      <c r="E70" s="23">
        <v>41</v>
      </c>
      <c r="F70" s="23">
        <v>12</v>
      </c>
      <c r="G70" s="25">
        <v>3.0769000053405802</v>
      </c>
      <c r="H70" s="25">
        <v>2.9000000953674299</v>
      </c>
      <c r="I70" s="25">
        <v>2107</v>
      </c>
      <c r="J70" s="25">
        <v>48</v>
      </c>
      <c r="K70" s="25">
        <v>8</v>
      </c>
      <c r="L70" s="25">
        <v>6.9766998291015598</v>
      </c>
      <c r="M70" s="25">
        <v>27017</v>
      </c>
      <c r="N70" s="25">
        <v>0.69150000810623202</v>
      </c>
      <c r="O70" s="25">
        <v>7</v>
      </c>
      <c r="P70" s="25">
        <v>7</v>
      </c>
      <c r="Q70" s="25">
        <v>5</v>
      </c>
      <c r="R70" s="25">
        <v>1</v>
      </c>
      <c r="S70" s="23">
        <v>9</v>
      </c>
      <c r="T70" s="23">
        <v>21.217042922973601</v>
      </c>
      <c r="U70" s="25">
        <v>1.12392258644104</v>
      </c>
      <c r="V70" s="23">
        <v>81</v>
      </c>
    </row>
    <row r="71" spans="1:22" x14ac:dyDescent="0.25">
      <c r="A71" s="22">
        <v>1</v>
      </c>
      <c r="B71" s="25">
        <v>240</v>
      </c>
      <c r="C71" s="23">
        <v>0</v>
      </c>
      <c r="D71" s="23">
        <v>1</v>
      </c>
      <c r="E71" s="23">
        <v>51</v>
      </c>
      <c r="F71" s="23">
        <v>12</v>
      </c>
      <c r="G71" s="25">
        <v>3.75</v>
      </c>
      <c r="H71" s="25">
        <v>0</v>
      </c>
      <c r="I71" s="25">
        <v>2250</v>
      </c>
      <c r="J71" s="25">
        <v>54</v>
      </c>
      <c r="K71" s="25">
        <v>10</v>
      </c>
      <c r="L71" s="25">
        <v>8</v>
      </c>
      <c r="M71" s="25">
        <v>18900</v>
      </c>
      <c r="N71" s="25">
        <v>0.69150000810623202</v>
      </c>
      <c r="O71" s="25">
        <v>12</v>
      </c>
      <c r="P71" s="25">
        <v>7</v>
      </c>
      <c r="Q71" s="25">
        <v>5</v>
      </c>
      <c r="R71" s="25">
        <v>0</v>
      </c>
      <c r="S71" s="23">
        <v>24</v>
      </c>
      <c r="T71" s="23">
        <v>18</v>
      </c>
      <c r="U71" s="25">
        <v>1.32175588607788</v>
      </c>
      <c r="V71" s="23">
        <v>576</v>
      </c>
    </row>
    <row r="72" spans="1:22" x14ac:dyDescent="0.25">
      <c r="A72" s="22">
        <v>1</v>
      </c>
      <c r="B72" s="25">
        <v>1729</v>
      </c>
      <c r="C72" s="23">
        <v>0</v>
      </c>
      <c r="D72" s="23">
        <v>0</v>
      </c>
      <c r="E72" s="23">
        <v>33</v>
      </c>
      <c r="F72" s="23">
        <v>12</v>
      </c>
      <c r="G72" s="25">
        <v>5.7259001731872603</v>
      </c>
      <c r="H72" s="25">
        <v>4.7600002288818404</v>
      </c>
      <c r="I72" s="25">
        <v>2880</v>
      </c>
      <c r="J72" s="25">
        <v>34</v>
      </c>
      <c r="K72" s="25">
        <v>16</v>
      </c>
      <c r="L72" s="25">
        <v>4.1318998336792001</v>
      </c>
      <c r="M72" s="25">
        <v>21800</v>
      </c>
      <c r="N72" s="25">
        <v>0.69150000810623202</v>
      </c>
      <c r="O72" s="25">
        <v>12</v>
      </c>
      <c r="P72" s="25">
        <v>12</v>
      </c>
      <c r="Q72" s="25">
        <v>7.5</v>
      </c>
      <c r="R72" s="25">
        <v>1</v>
      </c>
      <c r="S72" s="23">
        <v>12</v>
      </c>
      <c r="T72" s="23">
        <v>11.8999185562134</v>
      </c>
      <c r="U72" s="25">
        <v>1.74499976634979</v>
      </c>
      <c r="V72" s="23">
        <v>144</v>
      </c>
    </row>
    <row r="73" spans="1:22" x14ac:dyDescent="0.25">
      <c r="A73" s="22">
        <v>1</v>
      </c>
      <c r="B73" s="25">
        <v>1850</v>
      </c>
      <c r="C73" s="23">
        <v>0</v>
      </c>
      <c r="D73" s="23">
        <v>0</v>
      </c>
      <c r="E73" s="23">
        <v>52</v>
      </c>
      <c r="F73" s="23">
        <v>12</v>
      </c>
      <c r="G73" s="25">
        <v>3.6756999492645299</v>
      </c>
      <c r="H73" s="25">
        <v>3.4000000953674299</v>
      </c>
      <c r="I73" s="25">
        <v>1848</v>
      </c>
      <c r="J73" s="25">
        <v>53</v>
      </c>
      <c r="K73" s="25">
        <v>12</v>
      </c>
      <c r="L73" s="25">
        <v>14.475999832153301</v>
      </c>
      <c r="M73" s="25">
        <v>33552</v>
      </c>
      <c r="N73" s="25">
        <v>0.55150002241134599</v>
      </c>
      <c r="O73" s="25">
        <v>10</v>
      </c>
      <c r="P73" s="25">
        <v>10</v>
      </c>
      <c r="Q73" s="25">
        <v>7.5</v>
      </c>
      <c r="R73" s="25">
        <v>1</v>
      </c>
      <c r="S73" s="23">
        <v>13</v>
      </c>
      <c r="T73" s="23">
        <v>26.751955032348601</v>
      </c>
      <c r="U73" s="25">
        <v>1.3017436265945399</v>
      </c>
      <c r="V73" s="23">
        <v>169</v>
      </c>
    </row>
    <row r="74" spans="1:22" x14ac:dyDescent="0.25">
      <c r="A74" s="22">
        <v>1</v>
      </c>
      <c r="B74" s="25">
        <v>2033</v>
      </c>
      <c r="C74" s="23">
        <v>0</v>
      </c>
      <c r="D74" s="23">
        <v>0</v>
      </c>
      <c r="E74" s="23">
        <v>58</v>
      </c>
      <c r="F74" s="23">
        <v>9</v>
      </c>
      <c r="G74" s="25">
        <v>5.1648001670837402</v>
      </c>
      <c r="H74" s="25">
        <v>4.3200001716613796</v>
      </c>
      <c r="I74" s="25">
        <v>1927</v>
      </c>
      <c r="J74" s="25">
        <v>53</v>
      </c>
      <c r="K74" s="25">
        <v>7</v>
      </c>
      <c r="L74" s="25">
        <v>5.7343001365661603</v>
      </c>
      <c r="M74" s="25">
        <v>22650</v>
      </c>
      <c r="N74" s="25">
        <v>0.66149997711181596</v>
      </c>
      <c r="O74" s="25">
        <v>7</v>
      </c>
      <c r="P74" s="25">
        <v>9</v>
      </c>
      <c r="Q74" s="25">
        <v>7.5</v>
      </c>
      <c r="R74" s="25">
        <v>1</v>
      </c>
      <c r="S74" s="23">
        <v>29</v>
      </c>
      <c r="T74" s="23">
        <v>12.149961471557599</v>
      </c>
      <c r="U74" s="25">
        <v>1.6418664455413801</v>
      </c>
      <c r="V74" s="23">
        <v>841</v>
      </c>
    </row>
    <row r="75" spans="1:22" x14ac:dyDescent="0.25">
      <c r="A75" s="22">
        <v>1</v>
      </c>
      <c r="B75" s="25">
        <v>608</v>
      </c>
      <c r="C75" s="23">
        <v>2</v>
      </c>
      <c r="D75" s="23">
        <v>4</v>
      </c>
      <c r="E75" s="23">
        <v>34</v>
      </c>
      <c r="F75" s="23">
        <v>10</v>
      </c>
      <c r="G75" s="25">
        <v>8.2236995697021502</v>
      </c>
      <c r="H75" s="25">
        <v>3</v>
      </c>
      <c r="I75" s="25">
        <v>1304</v>
      </c>
      <c r="J75" s="25">
        <v>38</v>
      </c>
      <c r="K75" s="25">
        <v>9</v>
      </c>
      <c r="L75" s="25">
        <v>3.3742001056671098</v>
      </c>
      <c r="M75" s="25">
        <v>15200</v>
      </c>
      <c r="N75" s="25">
        <v>0.79149997234344505</v>
      </c>
      <c r="O75" s="25">
        <v>0</v>
      </c>
      <c r="P75" s="25">
        <v>0</v>
      </c>
      <c r="Q75" s="25">
        <v>7.5</v>
      </c>
      <c r="R75" s="25">
        <v>1</v>
      </c>
      <c r="S75" s="23">
        <v>11</v>
      </c>
      <c r="T75" s="23">
        <v>10.199990272521999</v>
      </c>
      <c r="U75" s="25">
        <v>2.1070201396942099</v>
      </c>
      <c r="V75" s="23">
        <v>121</v>
      </c>
    </row>
    <row r="76" spans="1:22" x14ac:dyDescent="0.25">
      <c r="A76" s="22">
        <v>1</v>
      </c>
      <c r="B76" s="25">
        <v>1153</v>
      </c>
      <c r="C76" s="23">
        <v>0</v>
      </c>
      <c r="D76" s="23">
        <v>1</v>
      </c>
      <c r="E76" s="23">
        <v>31</v>
      </c>
      <c r="F76" s="23">
        <v>12</v>
      </c>
      <c r="G76" s="25">
        <v>4.3365001678466797</v>
      </c>
      <c r="H76" s="25">
        <v>4.5199999809265101</v>
      </c>
      <c r="I76" s="25">
        <v>3000</v>
      </c>
      <c r="J76" s="25">
        <v>35</v>
      </c>
      <c r="K76" s="25">
        <v>12</v>
      </c>
      <c r="L76" s="25">
        <v>1.8332999944686901</v>
      </c>
      <c r="M76" s="25">
        <v>13120</v>
      </c>
      <c r="N76" s="25">
        <v>0.72149997949600198</v>
      </c>
      <c r="O76" s="25">
        <v>7</v>
      </c>
      <c r="P76" s="25">
        <v>10</v>
      </c>
      <c r="Q76" s="25">
        <v>7.5</v>
      </c>
      <c r="R76" s="25">
        <v>1</v>
      </c>
      <c r="S76" s="23">
        <v>13</v>
      </c>
      <c r="T76" s="23">
        <v>8.1200151443481499</v>
      </c>
      <c r="U76" s="25">
        <v>1.46706759929657</v>
      </c>
      <c r="V76" s="23">
        <v>169</v>
      </c>
    </row>
    <row r="77" spans="1:22" x14ac:dyDescent="0.25">
      <c r="A77" s="22">
        <v>1</v>
      </c>
      <c r="B77" s="25">
        <v>2208</v>
      </c>
      <c r="C77" s="23">
        <v>0</v>
      </c>
      <c r="D77" s="23">
        <v>1</v>
      </c>
      <c r="E77" s="23">
        <v>48</v>
      </c>
      <c r="F77" s="23">
        <v>12</v>
      </c>
      <c r="G77" s="25">
        <v>4.9819002151489302</v>
      </c>
      <c r="H77" s="25">
        <v>5.3099999427795401</v>
      </c>
      <c r="I77" s="25">
        <v>1892</v>
      </c>
      <c r="J77" s="25">
        <v>52</v>
      </c>
      <c r="K77" s="25">
        <v>12</v>
      </c>
      <c r="L77" s="25">
        <v>5.60249996185303</v>
      </c>
      <c r="M77" s="25">
        <v>21660</v>
      </c>
      <c r="N77" s="25">
        <v>0.66149997711181596</v>
      </c>
      <c r="O77" s="25">
        <v>12</v>
      </c>
      <c r="P77" s="25">
        <v>14</v>
      </c>
      <c r="Q77" s="25">
        <v>5</v>
      </c>
      <c r="R77" s="25">
        <v>1</v>
      </c>
      <c r="S77" s="23">
        <v>19</v>
      </c>
      <c r="T77" s="23">
        <v>10.659964561462401</v>
      </c>
      <c r="U77" s="25">
        <v>1.6058113574981701</v>
      </c>
      <c r="V77" s="23">
        <v>361</v>
      </c>
    </row>
    <row r="78" spans="1:22" x14ac:dyDescent="0.25">
      <c r="A78" s="22">
        <v>1</v>
      </c>
      <c r="B78" s="25">
        <v>252</v>
      </c>
      <c r="C78" s="23">
        <v>0</v>
      </c>
      <c r="D78" s="23">
        <v>2</v>
      </c>
      <c r="E78" s="23">
        <v>32</v>
      </c>
      <c r="F78" s="23">
        <v>12</v>
      </c>
      <c r="G78" s="25">
        <v>0.357100009918213</v>
      </c>
      <c r="H78" s="25">
        <v>0</v>
      </c>
      <c r="I78" s="25">
        <v>3644</v>
      </c>
      <c r="J78" s="25">
        <v>32</v>
      </c>
      <c r="K78" s="25">
        <v>12</v>
      </c>
      <c r="L78" s="25">
        <v>4.2975001335143999</v>
      </c>
      <c r="M78" s="25">
        <v>18190</v>
      </c>
      <c r="N78" s="25">
        <v>0.72149997949600198</v>
      </c>
      <c r="O78" s="25">
        <v>7</v>
      </c>
      <c r="P78" s="25">
        <v>7</v>
      </c>
      <c r="Q78" s="25">
        <v>3</v>
      </c>
      <c r="R78" s="25">
        <v>0</v>
      </c>
      <c r="S78" s="23">
        <v>2</v>
      </c>
      <c r="T78" s="23">
        <v>18.100009918212901</v>
      </c>
      <c r="U78" s="25">
        <v>-1.0297393798828101</v>
      </c>
      <c r="V78" s="23">
        <v>4</v>
      </c>
    </row>
    <row r="79" spans="1:22" x14ac:dyDescent="0.25">
      <c r="A79" s="22">
        <v>1</v>
      </c>
      <c r="B79" s="25">
        <v>337</v>
      </c>
      <c r="C79" s="23">
        <v>0</v>
      </c>
      <c r="D79" s="23">
        <v>0</v>
      </c>
      <c r="E79" s="23">
        <v>49</v>
      </c>
      <c r="F79" s="23">
        <v>17</v>
      </c>
      <c r="G79" s="25">
        <v>2.9674000740051301</v>
      </c>
      <c r="H79" s="25">
        <v>0</v>
      </c>
      <c r="I79" s="25">
        <v>1430</v>
      </c>
      <c r="J79" s="25">
        <v>47</v>
      </c>
      <c r="K79" s="25">
        <v>17</v>
      </c>
      <c r="L79" s="25">
        <v>3.9161000251770002</v>
      </c>
      <c r="M79" s="25">
        <v>9600</v>
      </c>
      <c r="N79" s="25">
        <v>0.75150001049041804</v>
      </c>
      <c r="O79" s="25">
        <v>3</v>
      </c>
      <c r="P79" s="25">
        <v>3</v>
      </c>
      <c r="Q79" s="25">
        <v>14</v>
      </c>
      <c r="R79" s="25">
        <v>1</v>
      </c>
      <c r="S79" s="23">
        <v>24</v>
      </c>
      <c r="T79" s="23">
        <v>8.5999860763549805</v>
      </c>
      <c r="U79" s="25">
        <v>1.08768618106842</v>
      </c>
      <c r="V79" s="23">
        <v>576</v>
      </c>
    </row>
    <row r="80" spans="1:22" x14ac:dyDescent="0.25">
      <c r="A80" s="22">
        <v>1</v>
      </c>
      <c r="B80" s="25">
        <v>90</v>
      </c>
      <c r="C80" s="23">
        <v>2</v>
      </c>
      <c r="D80" s="23">
        <v>2</v>
      </c>
      <c r="E80" s="23">
        <v>32</v>
      </c>
      <c r="F80" s="23">
        <v>15</v>
      </c>
      <c r="G80" s="25">
        <v>1</v>
      </c>
      <c r="H80" s="25">
        <v>0</v>
      </c>
      <c r="I80" s="25">
        <v>2350</v>
      </c>
      <c r="J80" s="25">
        <v>31</v>
      </c>
      <c r="K80" s="25">
        <v>14</v>
      </c>
      <c r="L80" s="25">
        <v>4.8786997795104998</v>
      </c>
      <c r="M80" s="25">
        <v>13755</v>
      </c>
      <c r="N80" s="25">
        <v>0.75150001049041804</v>
      </c>
      <c r="O80" s="25">
        <v>10</v>
      </c>
      <c r="P80" s="25">
        <v>12</v>
      </c>
      <c r="Q80" s="25">
        <v>7.5</v>
      </c>
      <c r="R80" s="25">
        <v>1</v>
      </c>
      <c r="S80" s="23">
        <v>9</v>
      </c>
      <c r="T80" s="23">
        <v>13.664999961853001</v>
      </c>
      <c r="U80" s="25">
        <v>0</v>
      </c>
      <c r="V80" s="23">
        <v>81</v>
      </c>
    </row>
    <row r="81" spans="1:22" x14ac:dyDescent="0.25">
      <c r="A81" s="22">
        <v>1</v>
      </c>
      <c r="B81" s="25">
        <v>1174</v>
      </c>
      <c r="C81" s="23">
        <v>0</v>
      </c>
      <c r="D81" s="23">
        <v>0</v>
      </c>
      <c r="E81" s="23">
        <v>58</v>
      </c>
      <c r="F81" s="23">
        <v>12</v>
      </c>
      <c r="G81" s="25">
        <v>2.5553998947143599</v>
      </c>
      <c r="H81" s="25">
        <v>4.8699998855590803</v>
      </c>
      <c r="I81" s="25">
        <v>1948</v>
      </c>
      <c r="J81" s="25">
        <v>59</v>
      </c>
      <c r="K81" s="25">
        <v>16</v>
      </c>
      <c r="L81" s="25">
        <v>9.2402000427246094</v>
      </c>
      <c r="M81" s="25">
        <v>35350</v>
      </c>
      <c r="N81" s="25">
        <v>0.66149997711181596</v>
      </c>
      <c r="O81" s="25">
        <v>7</v>
      </c>
      <c r="P81" s="25">
        <v>12</v>
      </c>
      <c r="Q81" s="25">
        <v>7.5</v>
      </c>
      <c r="R81" s="25">
        <v>1</v>
      </c>
      <c r="S81" s="23">
        <v>6</v>
      </c>
      <c r="T81" s="23">
        <v>32.349960327148402</v>
      </c>
      <c r="U81" s="25">
        <v>0.93820869922637895</v>
      </c>
      <c r="V81" s="23">
        <v>36</v>
      </c>
    </row>
    <row r="82" spans="1:22" x14ac:dyDescent="0.25">
      <c r="A82" s="22">
        <v>1</v>
      </c>
      <c r="B82" s="25">
        <v>372</v>
      </c>
      <c r="C82" s="23">
        <v>0</v>
      </c>
      <c r="D82" s="23">
        <v>0</v>
      </c>
      <c r="E82" s="23">
        <v>50</v>
      </c>
      <c r="F82" s="23">
        <v>6</v>
      </c>
      <c r="G82" s="25">
        <v>0.86019998788833596</v>
      </c>
      <c r="H82" s="25">
        <v>2.25</v>
      </c>
      <c r="I82" s="25">
        <v>1804</v>
      </c>
      <c r="J82" s="25">
        <v>42</v>
      </c>
      <c r="K82" s="25">
        <v>12</v>
      </c>
      <c r="L82" s="25">
        <v>6.6518998146057102</v>
      </c>
      <c r="M82" s="25">
        <v>12405</v>
      </c>
      <c r="N82" s="25">
        <v>0.72149997949600198</v>
      </c>
      <c r="O82" s="25">
        <v>12</v>
      </c>
      <c r="P82" s="25">
        <v>7</v>
      </c>
      <c r="Q82" s="25">
        <v>7.5</v>
      </c>
      <c r="R82" s="25">
        <v>1</v>
      </c>
      <c r="S82" s="23">
        <v>22</v>
      </c>
      <c r="T82" s="23">
        <v>12.0850057601929</v>
      </c>
      <c r="U82" s="25">
        <v>-0.150590375065804</v>
      </c>
      <c r="V82" s="23">
        <v>484</v>
      </c>
    </row>
    <row r="83" spans="1:22" x14ac:dyDescent="0.25">
      <c r="A83" s="22">
        <v>1</v>
      </c>
      <c r="B83" s="25">
        <v>30</v>
      </c>
      <c r="C83" s="23">
        <v>0</v>
      </c>
      <c r="D83" s="23">
        <v>0</v>
      </c>
      <c r="E83" s="23">
        <v>60</v>
      </c>
      <c r="F83" s="23">
        <v>14</v>
      </c>
      <c r="G83" s="25">
        <v>1</v>
      </c>
      <c r="H83" s="25">
        <v>0</v>
      </c>
      <c r="I83" s="25">
        <v>2326</v>
      </c>
      <c r="J83" s="25">
        <v>51</v>
      </c>
      <c r="K83" s="25">
        <v>12</v>
      </c>
      <c r="L83" s="25">
        <v>4.6216998100280797</v>
      </c>
      <c r="M83" s="25">
        <v>12180</v>
      </c>
      <c r="N83" s="25">
        <v>0.75150001049041804</v>
      </c>
      <c r="O83" s="25">
        <v>12</v>
      </c>
      <c r="P83" s="25">
        <v>17</v>
      </c>
      <c r="Q83" s="25">
        <v>9.5</v>
      </c>
      <c r="R83" s="25">
        <v>0</v>
      </c>
      <c r="S83" s="23">
        <v>30</v>
      </c>
      <c r="T83" s="23">
        <v>12.1499996185303</v>
      </c>
      <c r="U83" s="25">
        <v>0</v>
      </c>
      <c r="V83" s="23">
        <v>900</v>
      </c>
    </row>
    <row r="84" spans="1:22" x14ac:dyDescent="0.25">
      <c r="A84" s="22">
        <v>1</v>
      </c>
      <c r="B84" s="25">
        <v>1800</v>
      </c>
      <c r="C84" s="23">
        <v>0</v>
      </c>
      <c r="D84" s="23">
        <v>1</v>
      </c>
      <c r="E84" s="23">
        <v>50</v>
      </c>
      <c r="F84" s="23">
        <v>12</v>
      </c>
      <c r="G84" s="25">
        <v>2.9261000156402601</v>
      </c>
      <c r="H84" s="25">
        <v>0</v>
      </c>
      <c r="I84" s="25">
        <v>1739</v>
      </c>
      <c r="J84" s="25">
        <v>55</v>
      </c>
      <c r="K84" s="25">
        <v>11</v>
      </c>
      <c r="L84" s="25">
        <v>9.9741001129150408</v>
      </c>
      <c r="M84" s="25">
        <v>22962</v>
      </c>
      <c r="N84" s="25">
        <v>0.66149997711181596</v>
      </c>
      <c r="O84" s="25">
        <v>7</v>
      </c>
      <c r="P84" s="25">
        <v>3</v>
      </c>
      <c r="Q84" s="25">
        <v>7.5</v>
      </c>
      <c r="R84" s="25">
        <v>1</v>
      </c>
      <c r="S84" s="23">
        <v>10</v>
      </c>
      <c r="T84" s="23">
        <v>17.695020675659201</v>
      </c>
      <c r="U84" s="25">
        <v>1.07367050647736</v>
      </c>
      <c r="V84" s="23">
        <v>100</v>
      </c>
    </row>
    <row r="85" spans="1:22" x14ac:dyDescent="0.25">
      <c r="A85" s="22">
        <v>1</v>
      </c>
      <c r="B85" s="25">
        <v>282</v>
      </c>
      <c r="C85" s="23">
        <v>0</v>
      </c>
      <c r="D85" s="23">
        <v>0</v>
      </c>
      <c r="E85" s="23">
        <v>56</v>
      </c>
      <c r="F85" s="23">
        <v>14</v>
      </c>
      <c r="G85" s="25">
        <v>3.5460999011993399</v>
      </c>
      <c r="H85" s="25">
        <v>2.5</v>
      </c>
      <c r="I85" s="25">
        <v>1176</v>
      </c>
      <c r="J85" s="25">
        <v>57</v>
      </c>
      <c r="K85" s="25">
        <v>17</v>
      </c>
      <c r="L85" s="25">
        <v>20.9179992675781</v>
      </c>
      <c r="M85" s="25">
        <v>25700</v>
      </c>
      <c r="N85" s="25">
        <v>0.62150001525878895</v>
      </c>
      <c r="O85" s="25">
        <v>7</v>
      </c>
      <c r="P85" s="25">
        <v>7</v>
      </c>
      <c r="Q85" s="25">
        <v>9.5</v>
      </c>
      <c r="R85" s="25">
        <v>1</v>
      </c>
      <c r="S85" s="23">
        <v>6</v>
      </c>
      <c r="T85" s="23">
        <v>24.700000762939499</v>
      </c>
      <c r="U85" s="25">
        <v>1.2658483982086199</v>
      </c>
      <c r="V85" s="23">
        <v>36</v>
      </c>
    </row>
    <row r="86" spans="1:22" x14ac:dyDescent="0.25">
      <c r="A86" s="22">
        <v>1</v>
      </c>
      <c r="B86" s="25">
        <v>720</v>
      </c>
      <c r="C86" s="23">
        <v>0</v>
      </c>
      <c r="D86" s="23">
        <v>0</v>
      </c>
      <c r="E86" s="23">
        <v>51</v>
      </c>
      <c r="F86" s="23">
        <v>9</v>
      </c>
      <c r="G86" s="25">
        <v>1.6263999938964799</v>
      </c>
      <c r="H86" s="25">
        <v>2.2000000476837198</v>
      </c>
      <c r="I86" s="25">
        <v>1100</v>
      </c>
      <c r="J86" s="25">
        <v>55</v>
      </c>
      <c r="K86" s="25">
        <v>8</v>
      </c>
      <c r="L86" s="25">
        <v>1.9400000572204601</v>
      </c>
      <c r="M86" s="25">
        <v>3305</v>
      </c>
      <c r="N86" s="25">
        <v>0.79149997234344505</v>
      </c>
      <c r="O86" s="25">
        <v>7</v>
      </c>
      <c r="P86" s="25">
        <v>7</v>
      </c>
      <c r="Q86" s="25">
        <v>3</v>
      </c>
      <c r="R86" s="25">
        <v>0</v>
      </c>
      <c r="S86" s="23">
        <v>29</v>
      </c>
      <c r="T86" s="23">
        <v>2.1339919567108199</v>
      </c>
      <c r="U86" s="25">
        <v>0.48636898398399397</v>
      </c>
      <c r="V86" s="23">
        <v>841</v>
      </c>
    </row>
    <row r="87" spans="1:22" x14ac:dyDescent="0.25">
      <c r="A87" s="22">
        <v>1</v>
      </c>
      <c r="B87" s="25">
        <v>1440</v>
      </c>
      <c r="C87" s="23">
        <v>0</v>
      </c>
      <c r="D87" s="23">
        <v>1</v>
      </c>
      <c r="E87" s="23">
        <v>54</v>
      </c>
      <c r="F87" s="23">
        <v>17</v>
      </c>
      <c r="G87" s="25">
        <v>8.3332996368408203</v>
      </c>
      <c r="H87" s="25">
        <v>6</v>
      </c>
      <c r="I87" s="25">
        <v>1528</v>
      </c>
      <c r="J87" s="25">
        <v>58</v>
      </c>
      <c r="K87" s="25">
        <v>17</v>
      </c>
      <c r="L87" s="25">
        <v>8.8351001739502006</v>
      </c>
      <c r="M87" s="25">
        <v>32950</v>
      </c>
      <c r="N87" s="25">
        <v>0.58149999380111705</v>
      </c>
      <c r="O87" s="25">
        <v>7</v>
      </c>
      <c r="P87" s="25">
        <v>12</v>
      </c>
      <c r="Q87" s="25">
        <v>5</v>
      </c>
      <c r="R87" s="25">
        <v>1</v>
      </c>
      <c r="S87" s="23">
        <v>29</v>
      </c>
      <c r="T87" s="23">
        <v>20.950048446655298</v>
      </c>
      <c r="U87" s="25">
        <v>2.1202595233917201</v>
      </c>
      <c r="V87" s="23">
        <v>841</v>
      </c>
    </row>
    <row r="88" spans="1:22" x14ac:dyDescent="0.25">
      <c r="A88" s="22">
        <v>1</v>
      </c>
      <c r="B88" s="25">
        <v>2100</v>
      </c>
      <c r="C88" s="23">
        <v>0</v>
      </c>
      <c r="D88" s="23">
        <v>0</v>
      </c>
      <c r="E88" s="23">
        <v>59</v>
      </c>
      <c r="F88" s="23">
        <v>13</v>
      </c>
      <c r="G88" s="25">
        <v>3.0952000617981001</v>
      </c>
      <c r="H88" s="25">
        <v>2.9500000476837198</v>
      </c>
      <c r="I88" s="25">
        <v>2250</v>
      </c>
      <c r="J88" s="25">
        <v>52</v>
      </c>
      <c r="K88" s="25">
        <v>15</v>
      </c>
      <c r="L88" s="25">
        <v>4.6666998863220197</v>
      </c>
      <c r="M88" s="25">
        <v>17000</v>
      </c>
      <c r="N88" s="25">
        <v>0.69150000810623202</v>
      </c>
      <c r="O88" s="25">
        <v>7</v>
      </c>
      <c r="P88" s="25">
        <v>7</v>
      </c>
      <c r="Q88" s="25">
        <v>5</v>
      </c>
      <c r="R88" s="25">
        <v>1</v>
      </c>
      <c r="S88" s="23">
        <v>36</v>
      </c>
      <c r="T88" s="23">
        <v>10.500080108642599</v>
      </c>
      <c r="U88" s="25">
        <v>1.1298525333404501</v>
      </c>
      <c r="V88" s="23">
        <v>1296</v>
      </c>
    </row>
    <row r="89" spans="1:22" x14ac:dyDescent="0.25">
      <c r="A89" s="22">
        <v>1</v>
      </c>
      <c r="B89" s="25">
        <v>1000</v>
      </c>
      <c r="C89" s="23">
        <v>0</v>
      </c>
      <c r="D89" s="23">
        <v>2</v>
      </c>
      <c r="E89" s="23">
        <v>46</v>
      </c>
      <c r="F89" s="23">
        <v>9</v>
      </c>
      <c r="G89" s="25">
        <v>2.7000000476837198</v>
      </c>
      <c r="H89" s="25">
        <v>2.3499999046325701</v>
      </c>
      <c r="I89" s="25">
        <v>1927</v>
      </c>
      <c r="J89" s="25">
        <v>47</v>
      </c>
      <c r="K89" s="25">
        <v>10</v>
      </c>
      <c r="L89" s="25">
        <v>5.1894001960754403</v>
      </c>
      <c r="M89" s="25">
        <v>13250</v>
      </c>
      <c r="N89" s="25">
        <v>0.75150001049041804</v>
      </c>
      <c r="O89" s="25">
        <v>7</v>
      </c>
      <c r="P89" s="25">
        <v>7</v>
      </c>
      <c r="Q89" s="25">
        <v>5</v>
      </c>
      <c r="R89" s="25">
        <v>1</v>
      </c>
      <c r="S89" s="23">
        <v>19</v>
      </c>
      <c r="T89" s="23">
        <v>10.550000190734901</v>
      </c>
      <c r="U89" s="25">
        <v>0.99325180053710904</v>
      </c>
      <c r="V89" s="23">
        <v>361</v>
      </c>
    </row>
    <row r="90" spans="1:22" x14ac:dyDescent="0.25">
      <c r="A90" s="22">
        <v>1</v>
      </c>
      <c r="B90" s="25">
        <v>952</v>
      </c>
      <c r="C90" s="23">
        <v>0</v>
      </c>
      <c r="D90" s="23">
        <v>1</v>
      </c>
      <c r="E90" s="23">
        <v>46</v>
      </c>
      <c r="F90" s="23">
        <v>15</v>
      </c>
      <c r="G90" s="25">
        <v>5.2520999908447301</v>
      </c>
      <c r="H90" s="25">
        <v>0</v>
      </c>
      <c r="I90" s="25">
        <v>2414</v>
      </c>
      <c r="J90" s="25">
        <v>47</v>
      </c>
      <c r="K90" s="25">
        <v>16</v>
      </c>
      <c r="L90" s="25">
        <v>18.724000930786101</v>
      </c>
      <c r="M90" s="25">
        <v>50750</v>
      </c>
      <c r="N90" s="25">
        <v>0.44150000810623202</v>
      </c>
      <c r="O90" s="25">
        <v>7</v>
      </c>
      <c r="P90" s="25">
        <v>12</v>
      </c>
      <c r="Q90" s="25">
        <v>5</v>
      </c>
      <c r="R90" s="25">
        <v>1</v>
      </c>
      <c r="S90" s="23">
        <v>8</v>
      </c>
      <c r="T90" s="23">
        <v>45.75</v>
      </c>
      <c r="U90" s="25">
        <v>1.6586279869079601</v>
      </c>
      <c r="V90" s="23">
        <v>64</v>
      </c>
    </row>
    <row r="91" spans="1:22" x14ac:dyDescent="0.25">
      <c r="A91" s="22">
        <v>1</v>
      </c>
      <c r="B91" s="25">
        <v>1413</v>
      </c>
      <c r="C91" s="23">
        <v>1</v>
      </c>
      <c r="D91" s="23">
        <v>3</v>
      </c>
      <c r="E91" s="23">
        <v>39</v>
      </c>
      <c r="F91" s="23">
        <v>12</v>
      </c>
      <c r="G91" s="25">
        <v>1.41540002822876</v>
      </c>
      <c r="H91" s="25">
        <v>2.2000000476837198</v>
      </c>
      <c r="I91" s="25">
        <v>768</v>
      </c>
      <c r="J91" s="25">
        <v>49</v>
      </c>
      <c r="K91" s="25">
        <v>8</v>
      </c>
      <c r="L91" s="25">
        <v>10.416999816894499</v>
      </c>
      <c r="M91" s="25">
        <v>15632</v>
      </c>
      <c r="N91" s="25">
        <v>0.77149999141693104</v>
      </c>
      <c r="O91" s="25">
        <v>10</v>
      </c>
      <c r="P91" s="25">
        <v>10</v>
      </c>
      <c r="Q91" s="25">
        <v>14</v>
      </c>
      <c r="R91" s="25">
        <v>0</v>
      </c>
      <c r="S91" s="23">
        <v>13</v>
      </c>
      <c r="T91" s="23">
        <v>13.6320400238037</v>
      </c>
      <c r="U91" s="25">
        <v>0.347412198781967</v>
      </c>
      <c r="V91" s="23">
        <v>169</v>
      </c>
    </row>
    <row r="92" spans="1:22" x14ac:dyDescent="0.25">
      <c r="A92" s="22">
        <v>1</v>
      </c>
      <c r="B92" s="25">
        <v>2100</v>
      </c>
      <c r="C92" s="23">
        <v>0</v>
      </c>
      <c r="D92" s="23">
        <v>2</v>
      </c>
      <c r="E92" s="23">
        <v>44</v>
      </c>
      <c r="F92" s="23">
        <v>12</v>
      </c>
      <c r="G92" s="25">
        <v>4.7986001968383798</v>
      </c>
      <c r="H92" s="25">
        <v>4.8499999046325701</v>
      </c>
      <c r="I92" s="25">
        <v>1984</v>
      </c>
      <c r="J92" s="25">
        <v>43</v>
      </c>
      <c r="K92" s="25">
        <v>14</v>
      </c>
      <c r="L92" s="25">
        <v>8.8458003997802699</v>
      </c>
      <c r="M92" s="25">
        <v>28316</v>
      </c>
      <c r="N92" s="25">
        <v>0.62150001525878895</v>
      </c>
      <c r="O92" s="25">
        <v>7</v>
      </c>
      <c r="P92" s="25">
        <v>0</v>
      </c>
      <c r="Q92" s="25">
        <v>11</v>
      </c>
      <c r="R92" s="25">
        <v>1</v>
      </c>
      <c r="S92" s="23">
        <v>16</v>
      </c>
      <c r="T92" s="23">
        <v>18.238939285278299</v>
      </c>
      <c r="U92" s="25">
        <v>1.5683242082595801</v>
      </c>
      <c r="V92" s="23">
        <v>256</v>
      </c>
    </row>
    <row r="93" spans="1:22" x14ac:dyDescent="0.25">
      <c r="A93" s="22">
        <v>1</v>
      </c>
      <c r="B93" s="25">
        <v>120</v>
      </c>
      <c r="C93" s="23">
        <v>2</v>
      </c>
      <c r="D93" s="23">
        <v>0</v>
      </c>
      <c r="E93" s="23">
        <v>33</v>
      </c>
      <c r="F93" s="23">
        <v>12</v>
      </c>
      <c r="G93" s="25">
        <v>1.6667000055313099</v>
      </c>
      <c r="H93" s="25">
        <v>2.3699998855590798</v>
      </c>
      <c r="I93" s="25">
        <v>2246</v>
      </c>
      <c r="J93" s="25">
        <v>36</v>
      </c>
      <c r="K93" s="25">
        <v>12</v>
      </c>
      <c r="L93" s="25">
        <v>7.5689997673034703</v>
      </c>
      <c r="M93" s="25">
        <v>17290</v>
      </c>
      <c r="N93" s="25">
        <v>0.72149997949600198</v>
      </c>
      <c r="O93" s="25">
        <v>12</v>
      </c>
      <c r="P93" s="25">
        <v>12</v>
      </c>
      <c r="Q93" s="25">
        <v>9.5</v>
      </c>
      <c r="R93" s="25">
        <v>1</v>
      </c>
      <c r="S93" s="23">
        <v>11</v>
      </c>
      <c r="T93" s="23">
        <v>17.0899963378906</v>
      </c>
      <c r="U93" s="25">
        <v>0.51084560155868497</v>
      </c>
      <c r="V93" s="23">
        <v>121</v>
      </c>
    </row>
    <row r="94" spans="1:22" x14ac:dyDescent="0.25">
      <c r="A94" s="22">
        <v>1</v>
      </c>
      <c r="B94" s="25">
        <v>3000</v>
      </c>
      <c r="C94" s="23">
        <v>1</v>
      </c>
      <c r="D94" s="23">
        <v>2</v>
      </c>
      <c r="E94" s="23">
        <v>33</v>
      </c>
      <c r="F94" s="23">
        <v>12</v>
      </c>
      <c r="G94" s="25">
        <v>1.1217000484466599</v>
      </c>
      <c r="H94" s="25">
        <v>0</v>
      </c>
      <c r="I94" s="25">
        <v>3024</v>
      </c>
      <c r="J94" s="25">
        <v>30</v>
      </c>
      <c r="K94" s="25">
        <v>17</v>
      </c>
      <c r="L94" s="25">
        <v>4.4506998062133798</v>
      </c>
      <c r="M94" s="25">
        <v>33600</v>
      </c>
      <c r="N94" s="25">
        <v>0.62150001525878895</v>
      </c>
      <c r="O94" s="25">
        <v>10</v>
      </c>
      <c r="P94" s="25">
        <v>10</v>
      </c>
      <c r="Q94" s="25">
        <v>7.5</v>
      </c>
      <c r="R94" s="25">
        <v>1</v>
      </c>
      <c r="S94" s="23">
        <v>15</v>
      </c>
      <c r="T94" s="23">
        <v>30.234899520873999</v>
      </c>
      <c r="U94" s="25">
        <v>0.11484543234109899</v>
      </c>
      <c r="V94" s="23">
        <v>225</v>
      </c>
    </row>
    <row r="95" spans="1:22" x14ac:dyDescent="0.25">
      <c r="A95" s="22">
        <v>1</v>
      </c>
      <c r="B95" s="25">
        <v>1000</v>
      </c>
      <c r="C95" s="23">
        <v>0</v>
      </c>
      <c r="D95" s="23">
        <v>2</v>
      </c>
      <c r="E95" s="23">
        <v>48</v>
      </c>
      <c r="F95" s="23">
        <v>12</v>
      </c>
      <c r="G95" s="25">
        <v>0.5</v>
      </c>
      <c r="H95" s="25">
        <v>0</v>
      </c>
      <c r="I95" s="25">
        <v>2921</v>
      </c>
      <c r="J95" s="25">
        <v>52</v>
      </c>
      <c r="K95" s="25">
        <v>12</v>
      </c>
      <c r="L95" s="25">
        <v>9.3204002380371094</v>
      </c>
      <c r="M95" s="25">
        <v>29200</v>
      </c>
      <c r="N95" s="25">
        <v>0.62150001525878895</v>
      </c>
      <c r="O95" s="25">
        <v>12</v>
      </c>
      <c r="P95" s="25">
        <v>7</v>
      </c>
      <c r="Q95" s="25">
        <v>9</v>
      </c>
      <c r="R95" s="25">
        <v>1</v>
      </c>
      <c r="S95" s="23">
        <v>6</v>
      </c>
      <c r="T95" s="23">
        <v>28.700000762939499</v>
      </c>
      <c r="U95" s="25">
        <v>-0.69314718246460005</v>
      </c>
      <c r="V95" s="23">
        <v>36</v>
      </c>
    </row>
    <row r="96" spans="1:22" x14ac:dyDescent="0.25">
      <c r="A96" s="22">
        <v>1</v>
      </c>
      <c r="B96" s="25">
        <v>336</v>
      </c>
      <c r="C96" s="23">
        <v>0</v>
      </c>
      <c r="D96" s="23">
        <v>4</v>
      </c>
      <c r="E96" s="23">
        <v>31</v>
      </c>
      <c r="F96" s="23">
        <v>12</v>
      </c>
      <c r="G96" s="25">
        <v>0.714299976825714</v>
      </c>
      <c r="H96" s="25">
        <v>0</v>
      </c>
      <c r="I96" s="25">
        <v>2045</v>
      </c>
      <c r="J96" s="25">
        <v>37</v>
      </c>
      <c r="K96" s="25">
        <v>17</v>
      </c>
      <c r="L96" s="25">
        <v>9.16870021820068</v>
      </c>
      <c r="M96" s="25">
        <v>19870</v>
      </c>
      <c r="N96" s="25">
        <v>0.69150000810623202</v>
      </c>
      <c r="O96" s="25">
        <v>7</v>
      </c>
      <c r="P96" s="25">
        <v>7</v>
      </c>
      <c r="Q96" s="25">
        <v>11</v>
      </c>
      <c r="R96" s="25">
        <v>0</v>
      </c>
      <c r="S96" s="23">
        <v>13</v>
      </c>
      <c r="T96" s="23">
        <v>19.6299953460693</v>
      </c>
      <c r="U96" s="25">
        <v>-0.33645227551460299</v>
      </c>
      <c r="V96" s="23">
        <v>169</v>
      </c>
    </row>
    <row r="97" spans="1:22" x14ac:dyDescent="0.25">
      <c r="A97" s="22">
        <v>1</v>
      </c>
      <c r="B97" s="25">
        <v>1216</v>
      </c>
      <c r="C97" s="23">
        <v>0</v>
      </c>
      <c r="D97" s="23">
        <v>1</v>
      </c>
      <c r="E97" s="23">
        <v>45</v>
      </c>
      <c r="F97" s="23">
        <v>12</v>
      </c>
      <c r="G97" s="25">
        <v>2.7960999011993399</v>
      </c>
      <c r="H97" s="25">
        <v>2.9000000953674299</v>
      </c>
      <c r="I97" s="25">
        <v>1928</v>
      </c>
      <c r="J97" s="25">
        <v>44</v>
      </c>
      <c r="K97" s="25">
        <v>12</v>
      </c>
      <c r="L97" s="25">
        <v>6.4833998680114799</v>
      </c>
      <c r="M97" s="25">
        <v>16225</v>
      </c>
      <c r="N97" s="25">
        <v>0.72149997949600198</v>
      </c>
      <c r="O97" s="25">
        <v>7</v>
      </c>
      <c r="P97" s="25">
        <v>7</v>
      </c>
      <c r="Q97" s="25">
        <v>11</v>
      </c>
      <c r="R97" s="25">
        <v>0</v>
      </c>
      <c r="S97" s="23">
        <v>22</v>
      </c>
      <c r="T97" s="23">
        <v>12.8249425888062</v>
      </c>
      <c r="U97" s="25">
        <v>1.02822554111481</v>
      </c>
      <c r="V97" s="23">
        <v>484</v>
      </c>
    </row>
    <row r="98" spans="1:22" x14ac:dyDescent="0.25">
      <c r="A98" s="22">
        <v>1</v>
      </c>
      <c r="B98" s="25">
        <v>988</v>
      </c>
      <c r="C98" s="23">
        <v>0</v>
      </c>
      <c r="D98" s="23">
        <v>1</v>
      </c>
      <c r="E98" s="23">
        <v>45</v>
      </c>
      <c r="F98" s="23">
        <v>12</v>
      </c>
      <c r="G98" s="25">
        <v>4.8583002090454102</v>
      </c>
      <c r="H98" s="25">
        <v>4.5</v>
      </c>
      <c r="I98" s="25">
        <v>1920</v>
      </c>
      <c r="J98" s="25">
        <v>44</v>
      </c>
      <c r="K98" s="25">
        <v>10</v>
      </c>
      <c r="L98" s="25">
        <v>7.8125</v>
      </c>
      <c r="M98" s="25">
        <v>28600</v>
      </c>
      <c r="N98" s="25">
        <v>0.69150000810623202</v>
      </c>
      <c r="O98" s="25">
        <v>7</v>
      </c>
      <c r="P98" s="25">
        <v>3</v>
      </c>
      <c r="Q98" s="25">
        <v>5</v>
      </c>
      <c r="R98" s="25">
        <v>1</v>
      </c>
      <c r="S98" s="23">
        <v>24</v>
      </c>
      <c r="T98" s="23">
        <v>23.7999992370606</v>
      </c>
      <c r="U98" s="25">
        <v>1.58068859577179</v>
      </c>
      <c r="V98" s="23">
        <v>576</v>
      </c>
    </row>
    <row r="99" spans="1:22" x14ac:dyDescent="0.25">
      <c r="A99" s="22">
        <v>1</v>
      </c>
      <c r="B99" s="25">
        <v>2581</v>
      </c>
      <c r="C99" s="23">
        <v>0</v>
      </c>
      <c r="D99" s="23">
        <v>2</v>
      </c>
      <c r="E99" s="23">
        <v>32</v>
      </c>
      <c r="F99" s="23">
        <v>13</v>
      </c>
      <c r="G99" s="25">
        <v>1.7434999942779501</v>
      </c>
      <c r="H99" s="25">
        <v>2.5999999046325701</v>
      </c>
      <c r="I99" s="25">
        <v>2280</v>
      </c>
      <c r="J99" s="25">
        <v>37</v>
      </c>
      <c r="K99" s="25">
        <v>17</v>
      </c>
      <c r="L99" s="25">
        <v>11.404000282287599</v>
      </c>
      <c r="M99" s="25">
        <v>30800</v>
      </c>
      <c r="N99" s="25">
        <v>0.58149999380111705</v>
      </c>
      <c r="O99" s="25">
        <v>14</v>
      </c>
      <c r="P99" s="25">
        <v>12</v>
      </c>
      <c r="Q99" s="25">
        <v>7.5</v>
      </c>
      <c r="R99" s="25">
        <v>1</v>
      </c>
      <c r="S99" s="23">
        <v>2</v>
      </c>
      <c r="T99" s="23">
        <v>26.300025939941399</v>
      </c>
      <c r="U99" s="25">
        <v>0.55589461326599099</v>
      </c>
      <c r="V99" s="23">
        <v>4</v>
      </c>
    </row>
    <row r="100" spans="1:22" x14ac:dyDescent="0.25">
      <c r="A100" s="22">
        <v>1</v>
      </c>
      <c r="B100" s="25">
        <v>2030</v>
      </c>
      <c r="C100" s="23">
        <v>0</v>
      </c>
      <c r="D100" s="23">
        <v>0</v>
      </c>
      <c r="E100" s="23">
        <v>47</v>
      </c>
      <c r="F100" s="23">
        <v>12</v>
      </c>
      <c r="G100" s="25">
        <v>2.4630999565124498</v>
      </c>
      <c r="H100" s="25">
        <v>2.7999999523162802</v>
      </c>
      <c r="I100" s="25">
        <v>2300</v>
      </c>
      <c r="J100" s="25">
        <v>47</v>
      </c>
      <c r="K100" s="25">
        <v>17</v>
      </c>
      <c r="L100" s="25">
        <v>5.0869998931884801</v>
      </c>
      <c r="M100" s="25">
        <v>25700</v>
      </c>
      <c r="N100" s="25">
        <v>0.69150000810623202</v>
      </c>
      <c r="O100" s="25">
        <v>7</v>
      </c>
      <c r="P100" s="25">
        <v>7</v>
      </c>
      <c r="Q100" s="25">
        <v>3</v>
      </c>
      <c r="R100" s="25">
        <v>0</v>
      </c>
      <c r="S100" s="23">
        <v>6</v>
      </c>
      <c r="T100" s="23">
        <v>20.699907302856499</v>
      </c>
      <c r="U100" s="25">
        <v>0.90142071247100797</v>
      </c>
      <c r="V100" s="23">
        <v>36</v>
      </c>
    </row>
    <row r="101" spans="1:22" x14ac:dyDescent="0.25">
      <c r="A101" s="22">
        <v>1</v>
      </c>
      <c r="B101" s="25">
        <v>413</v>
      </c>
      <c r="C101" s="23">
        <v>0</v>
      </c>
      <c r="D101" s="23">
        <v>2</v>
      </c>
      <c r="E101" s="23">
        <v>34</v>
      </c>
      <c r="F101" s="23">
        <v>13</v>
      </c>
      <c r="G101" s="25">
        <v>2.4212999343872101</v>
      </c>
      <c r="H101" s="25">
        <v>3</v>
      </c>
      <c r="I101" s="25">
        <v>2480</v>
      </c>
      <c r="J101" s="25">
        <v>35</v>
      </c>
      <c r="K101" s="25">
        <v>13</v>
      </c>
      <c r="L101" s="25">
        <v>6.9758000373840297</v>
      </c>
      <c r="M101" s="25">
        <v>27000</v>
      </c>
      <c r="N101" s="25">
        <v>0.62150001525878895</v>
      </c>
      <c r="O101" s="25">
        <v>12</v>
      </c>
      <c r="P101" s="25">
        <v>12</v>
      </c>
      <c r="Q101" s="25">
        <v>3</v>
      </c>
      <c r="R101" s="25">
        <v>0</v>
      </c>
      <c r="S101" s="23">
        <v>2</v>
      </c>
      <c r="T101" s="23">
        <v>26.000003814697301</v>
      </c>
      <c r="U101" s="25">
        <v>0.88430458307266202</v>
      </c>
      <c r="V101" s="23">
        <v>4</v>
      </c>
    </row>
    <row r="102" spans="1:22" x14ac:dyDescent="0.25">
      <c r="A102" s="22">
        <v>1</v>
      </c>
      <c r="B102" s="25">
        <v>782</v>
      </c>
      <c r="C102" s="23">
        <v>0</v>
      </c>
      <c r="D102" s="23">
        <v>1</v>
      </c>
      <c r="E102" s="23">
        <v>37</v>
      </c>
      <c r="F102" s="23">
        <v>12</v>
      </c>
      <c r="G102" s="25">
        <v>1.5345000028610201</v>
      </c>
      <c r="H102" s="25">
        <v>2.2999999523162802</v>
      </c>
      <c r="I102" s="25">
        <v>1135</v>
      </c>
      <c r="J102" s="25">
        <v>34</v>
      </c>
      <c r="K102" s="25">
        <v>10</v>
      </c>
      <c r="L102" s="25">
        <v>5.2863001823425302</v>
      </c>
      <c r="M102" s="25">
        <v>12077</v>
      </c>
      <c r="N102" s="25">
        <v>0.77149999141693104</v>
      </c>
      <c r="O102" s="25">
        <v>12</v>
      </c>
      <c r="P102" s="25">
        <v>7</v>
      </c>
      <c r="Q102" s="25">
        <v>9.5</v>
      </c>
      <c r="R102" s="25">
        <v>1</v>
      </c>
      <c r="S102" s="23">
        <v>2</v>
      </c>
      <c r="T102" s="23">
        <v>10.8770208358765</v>
      </c>
      <c r="U102" s="25">
        <v>0.428204596042633</v>
      </c>
      <c r="V102" s="23">
        <v>4</v>
      </c>
    </row>
    <row r="103" spans="1:22" x14ac:dyDescent="0.25">
      <c r="A103" s="22">
        <v>1</v>
      </c>
      <c r="B103" s="25">
        <v>1388</v>
      </c>
      <c r="C103" s="23">
        <v>0</v>
      </c>
      <c r="D103" s="23">
        <v>1</v>
      </c>
      <c r="E103" s="23">
        <v>36</v>
      </c>
      <c r="F103" s="23">
        <v>12</v>
      </c>
      <c r="G103" s="25">
        <v>2.8817999362945601</v>
      </c>
      <c r="H103" s="25">
        <v>1.87000000476837</v>
      </c>
      <c r="I103" s="25">
        <v>1384</v>
      </c>
      <c r="J103" s="25">
        <v>39</v>
      </c>
      <c r="K103" s="25">
        <v>12</v>
      </c>
      <c r="L103" s="25">
        <v>11.5620002746582</v>
      </c>
      <c r="M103" s="25">
        <v>29612</v>
      </c>
      <c r="N103" s="25">
        <v>0.66149997711181596</v>
      </c>
      <c r="O103" s="25">
        <v>7</v>
      </c>
      <c r="P103" s="25">
        <v>7</v>
      </c>
      <c r="Q103" s="25">
        <v>11</v>
      </c>
      <c r="R103" s="25">
        <v>0</v>
      </c>
      <c r="S103" s="23">
        <v>14</v>
      </c>
      <c r="T103" s="23">
        <v>25.612062454223601</v>
      </c>
      <c r="U103" s="25">
        <v>1.05841505527496</v>
      </c>
      <c r="V103" s="23">
        <v>196</v>
      </c>
    </row>
    <row r="104" spans="1:22" x14ac:dyDescent="0.25">
      <c r="A104" s="22">
        <v>1</v>
      </c>
      <c r="B104" s="25">
        <v>1450</v>
      </c>
      <c r="C104" s="23">
        <v>1</v>
      </c>
      <c r="D104" s="23">
        <v>2</v>
      </c>
      <c r="E104" s="23">
        <v>47</v>
      </c>
      <c r="F104" s="23">
        <v>12</v>
      </c>
      <c r="G104" s="25">
        <v>2.40689992904663</v>
      </c>
      <c r="H104" s="25">
        <v>3</v>
      </c>
      <c r="I104" s="25">
        <v>1848</v>
      </c>
      <c r="J104" s="25">
        <v>50</v>
      </c>
      <c r="K104" s="25">
        <v>14</v>
      </c>
      <c r="L104" s="25">
        <v>8.6061000823974592</v>
      </c>
      <c r="M104" s="25">
        <v>24479</v>
      </c>
      <c r="N104" s="25">
        <v>0.69150000810623202</v>
      </c>
      <c r="O104" s="25">
        <v>7</v>
      </c>
      <c r="P104" s="25">
        <v>10</v>
      </c>
      <c r="Q104" s="25">
        <v>9.5</v>
      </c>
      <c r="R104" s="25">
        <v>1</v>
      </c>
      <c r="S104" s="23">
        <v>9</v>
      </c>
      <c r="T104" s="23">
        <v>20.9889945983887</v>
      </c>
      <c r="U104" s="25">
        <v>0.87833958864212003</v>
      </c>
      <c r="V104" s="23">
        <v>81</v>
      </c>
    </row>
    <row r="105" spans="1:22" x14ac:dyDescent="0.25">
      <c r="A105" s="22">
        <v>1</v>
      </c>
      <c r="B105" s="25">
        <v>1720</v>
      </c>
      <c r="C105" s="23">
        <v>0</v>
      </c>
      <c r="D105" s="23">
        <v>1</v>
      </c>
      <c r="E105" s="23">
        <v>48</v>
      </c>
      <c r="F105" s="23">
        <v>16</v>
      </c>
      <c r="G105" s="25">
        <v>5.2326002120971697</v>
      </c>
      <c r="H105" s="25">
        <v>4.6799998283386204</v>
      </c>
      <c r="I105" s="25">
        <v>2499</v>
      </c>
      <c r="J105" s="25">
        <v>46</v>
      </c>
      <c r="K105" s="25">
        <v>17</v>
      </c>
      <c r="L105" s="25">
        <v>12.805000305175801</v>
      </c>
      <c r="M105" s="25">
        <v>79750</v>
      </c>
      <c r="N105" s="25">
        <v>0.44150000810623202</v>
      </c>
      <c r="O105" s="25">
        <v>14</v>
      </c>
      <c r="P105" s="25">
        <v>14</v>
      </c>
      <c r="Q105" s="25">
        <v>7.5</v>
      </c>
      <c r="R105" s="25">
        <v>1</v>
      </c>
      <c r="S105" s="23">
        <v>11</v>
      </c>
      <c r="T105" s="23">
        <v>70.749931335449205</v>
      </c>
      <c r="U105" s="25">
        <v>1.65490829944611</v>
      </c>
      <c r="V105" s="23">
        <v>121</v>
      </c>
    </row>
    <row r="106" spans="1:22" x14ac:dyDescent="0.25">
      <c r="A106" s="22">
        <v>1</v>
      </c>
      <c r="B106" s="25">
        <v>800</v>
      </c>
      <c r="C106" s="23">
        <v>0</v>
      </c>
      <c r="D106" s="23">
        <v>2</v>
      </c>
      <c r="E106" s="23">
        <v>42</v>
      </c>
      <c r="F106" s="23">
        <v>12</v>
      </c>
      <c r="G106" s="25">
        <v>3.75</v>
      </c>
      <c r="H106" s="25">
        <v>2.5</v>
      </c>
      <c r="I106" s="25">
        <v>2390</v>
      </c>
      <c r="J106" s="25">
        <v>43</v>
      </c>
      <c r="K106" s="25">
        <v>12</v>
      </c>
      <c r="L106" s="25">
        <v>6.6946001052856499</v>
      </c>
      <c r="M106" s="25">
        <v>20050</v>
      </c>
      <c r="N106" s="25">
        <v>0.69150000810623202</v>
      </c>
      <c r="O106" s="25">
        <v>12</v>
      </c>
      <c r="P106" s="25">
        <v>7</v>
      </c>
      <c r="Q106" s="25">
        <v>11</v>
      </c>
      <c r="R106" s="25">
        <v>0</v>
      </c>
      <c r="S106" s="23">
        <v>9</v>
      </c>
      <c r="T106" s="23">
        <v>17.0499992370606</v>
      </c>
      <c r="U106" s="25">
        <v>1.32175588607788</v>
      </c>
      <c r="V106" s="23">
        <v>81</v>
      </c>
    </row>
    <row r="107" spans="1:22" x14ac:dyDescent="0.25">
      <c r="A107" s="22">
        <v>1</v>
      </c>
      <c r="B107" s="25">
        <v>360</v>
      </c>
      <c r="C107" s="23">
        <v>0</v>
      </c>
      <c r="D107" s="23">
        <v>3</v>
      </c>
      <c r="E107" s="23">
        <v>33</v>
      </c>
      <c r="F107" s="23">
        <v>13</v>
      </c>
      <c r="G107" s="25">
        <v>1.3889000415802</v>
      </c>
      <c r="H107" s="25">
        <v>0</v>
      </c>
      <c r="I107" s="25">
        <v>2400</v>
      </c>
      <c r="J107" s="25">
        <v>44</v>
      </c>
      <c r="K107" s="25">
        <v>14</v>
      </c>
      <c r="L107" s="25">
        <v>8.3332996368408203</v>
      </c>
      <c r="M107" s="25">
        <v>21500</v>
      </c>
      <c r="N107" s="25">
        <v>0.69150000810623202</v>
      </c>
      <c r="O107" s="25">
        <v>10</v>
      </c>
      <c r="P107" s="25">
        <v>12</v>
      </c>
      <c r="Q107" s="25">
        <v>11</v>
      </c>
      <c r="R107" s="25">
        <v>1</v>
      </c>
      <c r="S107" s="23">
        <v>6</v>
      </c>
      <c r="T107" s="23">
        <v>20.999996185302699</v>
      </c>
      <c r="U107" s="25">
        <v>0.328512102365494</v>
      </c>
      <c r="V107" s="23">
        <v>36</v>
      </c>
    </row>
    <row r="108" spans="1:22" x14ac:dyDescent="0.25">
      <c r="A108" s="22">
        <v>1</v>
      </c>
      <c r="B108" s="25">
        <v>2000</v>
      </c>
      <c r="C108" s="23">
        <v>0</v>
      </c>
      <c r="D108" s="23">
        <v>0</v>
      </c>
      <c r="E108" s="23">
        <v>46</v>
      </c>
      <c r="F108" s="23">
        <v>11</v>
      </c>
      <c r="G108" s="25">
        <v>4</v>
      </c>
      <c r="H108" s="25">
        <v>4.6100001335143999</v>
      </c>
      <c r="I108" s="25">
        <v>1920</v>
      </c>
      <c r="J108" s="25">
        <v>53</v>
      </c>
      <c r="K108" s="25">
        <v>8</v>
      </c>
      <c r="L108" s="25">
        <v>4.1666998863220197</v>
      </c>
      <c r="M108" s="25">
        <v>16120</v>
      </c>
      <c r="N108" s="25">
        <v>0.69150000810623202</v>
      </c>
      <c r="O108" s="25">
        <v>7</v>
      </c>
      <c r="P108" s="25">
        <v>7</v>
      </c>
      <c r="Q108" s="25">
        <v>5</v>
      </c>
      <c r="R108" s="25">
        <v>0</v>
      </c>
      <c r="S108" s="23">
        <v>19</v>
      </c>
      <c r="T108" s="23">
        <v>8.1199998855590803</v>
      </c>
      <c r="U108" s="25">
        <v>1.3862943649292001</v>
      </c>
      <c r="V108" s="23">
        <v>361</v>
      </c>
    </row>
    <row r="109" spans="1:22" x14ac:dyDescent="0.25">
      <c r="A109" s="22">
        <v>1</v>
      </c>
      <c r="B109" s="25">
        <v>1176</v>
      </c>
      <c r="C109" s="23">
        <v>0</v>
      </c>
      <c r="D109" s="23">
        <v>3</v>
      </c>
      <c r="E109" s="23">
        <v>47</v>
      </c>
      <c r="F109" s="23">
        <v>12</v>
      </c>
      <c r="G109" s="25">
        <v>3.2313001155853298</v>
      </c>
      <c r="H109" s="25">
        <v>3.3499999046325701</v>
      </c>
      <c r="I109" s="25">
        <v>2301</v>
      </c>
      <c r="J109" s="25">
        <v>48</v>
      </c>
      <c r="K109" s="25">
        <v>13</v>
      </c>
      <c r="L109" s="25">
        <v>5.4759001731872603</v>
      </c>
      <c r="M109" s="25">
        <v>24686</v>
      </c>
      <c r="N109" s="25">
        <v>0.72149997949600198</v>
      </c>
      <c r="O109" s="25">
        <v>7</v>
      </c>
      <c r="P109" s="25">
        <v>7</v>
      </c>
      <c r="Q109" s="25">
        <v>9.5</v>
      </c>
      <c r="R109" s="25">
        <v>0</v>
      </c>
      <c r="S109" s="23">
        <v>26</v>
      </c>
      <c r="T109" s="23">
        <v>20.885990142822301</v>
      </c>
      <c r="U109" s="25">
        <v>1.17288458347321</v>
      </c>
      <c r="V109" s="23">
        <v>676</v>
      </c>
    </row>
    <row r="110" spans="1:22" x14ac:dyDescent="0.25">
      <c r="A110" s="22">
        <v>1</v>
      </c>
      <c r="B110" s="25">
        <v>2058</v>
      </c>
      <c r="C110" s="23">
        <v>0</v>
      </c>
      <c r="D110" s="23">
        <v>1</v>
      </c>
      <c r="E110" s="23">
        <v>44</v>
      </c>
      <c r="F110" s="23">
        <v>12</v>
      </c>
      <c r="G110" s="25">
        <v>3.40140008926392</v>
      </c>
      <c r="H110" s="25">
        <v>3.7999999523162802</v>
      </c>
      <c r="I110" s="25">
        <v>1944</v>
      </c>
      <c r="J110" s="25">
        <v>43</v>
      </c>
      <c r="K110" s="25">
        <v>10</v>
      </c>
      <c r="L110" s="25">
        <v>5.1440000534057599</v>
      </c>
      <c r="M110" s="25">
        <v>24669</v>
      </c>
      <c r="N110" s="25">
        <v>0.69150000810623202</v>
      </c>
      <c r="O110" s="25">
        <v>7</v>
      </c>
      <c r="P110" s="25">
        <v>10</v>
      </c>
      <c r="Q110" s="25">
        <v>9.5</v>
      </c>
      <c r="R110" s="25">
        <v>1</v>
      </c>
      <c r="S110" s="23">
        <v>19</v>
      </c>
      <c r="T110" s="23">
        <v>17.668918609619102</v>
      </c>
      <c r="U110" s="25">
        <v>1.22418713569641</v>
      </c>
      <c r="V110" s="23">
        <v>361</v>
      </c>
    </row>
    <row r="111" spans="1:22" x14ac:dyDescent="0.25">
      <c r="A111" s="22">
        <v>1</v>
      </c>
      <c r="B111" s="25">
        <v>900</v>
      </c>
      <c r="C111" s="23">
        <v>0</v>
      </c>
      <c r="D111" s="23">
        <v>4</v>
      </c>
      <c r="E111" s="23">
        <v>36</v>
      </c>
      <c r="F111" s="23">
        <v>12</v>
      </c>
      <c r="G111" s="25">
        <v>1.3332999944686901</v>
      </c>
      <c r="H111" s="25">
        <v>2.2000000476837198</v>
      </c>
      <c r="I111" s="25">
        <v>2100</v>
      </c>
      <c r="J111" s="25">
        <v>37</v>
      </c>
      <c r="K111" s="25">
        <v>17</v>
      </c>
      <c r="L111" s="25">
        <v>11.666999816894499</v>
      </c>
      <c r="M111" s="25">
        <v>26400</v>
      </c>
      <c r="N111" s="25">
        <v>0.66149997711181596</v>
      </c>
      <c r="O111" s="25">
        <v>7</v>
      </c>
      <c r="P111" s="25">
        <v>7</v>
      </c>
      <c r="Q111" s="25">
        <v>7.5</v>
      </c>
      <c r="R111" s="25">
        <v>1</v>
      </c>
      <c r="S111" s="23">
        <v>3</v>
      </c>
      <c r="T111" s="23">
        <v>25.200029373168999</v>
      </c>
      <c r="U111" s="25">
        <v>0.28765708208084101</v>
      </c>
      <c r="V111" s="23">
        <v>9</v>
      </c>
    </row>
    <row r="112" spans="1:22" x14ac:dyDescent="0.25">
      <c r="A112" s="22">
        <v>1</v>
      </c>
      <c r="B112" s="25">
        <v>215</v>
      </c>
      <c r="C112" s="23">
        <v>2</v>
      </c>
      <c r="D112" s="23">
        <v>0</v>
      </c>
      <c r="E112" s="23">
        <v>31</v>
      </c>
      <c r="F112" s="23">
        <v>17</v>
      </c>
      <c r="G112" s="25">
        <v>9.3023004531860405</v>
      </c>
      <c r="H112" s="25">
        <v>9.9799995422363299</v>
      </c>
      <c r="I112" s="25">
        <v>1920</v>
      </c>
      <c r="J112" s="25">
        <v>32</v>
      </c>
      <c r="K112" s="25">
        <v>16</v>
      </c>
      <c r="L112" s="25">
        <v>7.2916998863220197</v>
      </c>
      <c r="M112" s="25">
        <v>16245</v>
      </c>
      <c r="N112" s="25">
        <v>0.72149997949600198</v>
      </c>
      <c r="O112" s="25">
        <v>12</v>
      </c>
      <c r="P112" s="25">
        <v>12</v>
      </c>
      <c r="Q112" s="25">
        <v>7.5</v>
      </c>
      <c r="R112" s="25">
        <v>1</v>
      </c>
      <c r="S112" s="23">
        <v>7</v>
      </c>
      <c r="T112" s="23">
        <v>14.245005607605</v>
      </c>
      <c r="U112" s="25">
        <v>2.2302618026733398</v>
      </c>
      <c r="V112" s="23">
        <v>49</v>
      </c>
    </row>
    <row r="113" spans="1:22" x14ac:dyDescent="0.25">
      <c r="A113" s="22">
        <v>1</v>
      </c>
      <c r="B113" s="25">
        <v>2000</v>
      </c>
      <c r="C113" s="23">
        <v>0</v>
      </c>
      <c r="D113" s="23">
        <v>0</v>
      </c>
      <c r="E113" s="23">
        <v>55</v>
      </c>
      <c r="F113" s="23">
        <v>14</v>
      </c>
      <c r="G113" s="25">
        <v>4.5</v>
      </c>
      <c r="H113" s="25">
        <v>4.3699998855590803</v>
      </c>
      <c r="I113" s="25">
        <v>2880</v>
      </c>
      <c r="J113" s="25">
        <v>55</v>
      </c>
      <c r="K113" s="25">
        <v>14</v>
      </c>
      <c r="L113" s="25">
        <v>4.8611001968383798</v>
      </c>
      <c r="M113" s="25">
        <v>23300</v>
      </c>
      <c r="N113" s="25">
        <v>0.66149997711181596</v>
      </c>
      <c r="O113" s="25">
        <v>7</v>
      </c>
      <c r="P113" s="25">
        <v>7</v>
      </c>
      <c r="Q113" s="25">
        <v>9.5</v>
      </c>
      <c r="R113" s="25">
        <v>1</v>
      </c>
      <c r="S113" s="23">
        <v>28</v>
      </c>
      <c r="T113" s="23">
        <v>14.300000190734901</v>
      </c>
      <c r="U113" s="25">
        <v>1.5040774345398</v>
      </c>
      <c r="V113" s="23">
        <v>784</v>
      </c>
    </row>
    <row r="114" spans="1:22" x14ac:dyDescent="0.25">
      <c r="A114" s="22">
        <v>1</v>
      </c>
      <c r="B114" s="25">
        <v>757</v>
      </c>
      <c r="C114" s="23">
        <v>0</v>
      </c>
      <c r="D114" s="23">
        <v>1</v>
      </c>
      <c r="E114" s="23">
        <v>45</v>
      </c>
      <c r="F114" s="23">
        <v>16</v>
      </c>
      <c r="G114" s="25">
        <v>4.6234998703002903</v>
      </c>
      <c r="H114" s="25">
        <v>4.5</v>
      </c>
      <c r="I114" s="25">
        <v>1932</v>
      </c>
      <c r="J114" s="25">
        <v>48</v>
      </c>
      <c r="K114" s="25">
        <v>16</v>
      </c>
      <c r="L114" s="25">
        <v>12.163999557495099</v>
      </c>
      <c r="M114" s="25">
        <v>27200</v>
      </c>
      <c r="N114" s="25">
        <v>0.62150001525878895</v>
      </c>
      <c r="O114" s="25">
        <v>12</v>
      </c>
      <c r="P114" s="25">
        <v>7</v>
      </c>
      <c r="Q114" s="25">
        <v>9.5</v>
      </c>
      <c r="R114" s="25">
        <v>1</v>
      </c>
      <c r="S114" s="23">
        <v>13</v>
      </c>
      <c r="T114" s="23">
        <v>23.700010299682599</v>
      </c>
      <c r="U114" s="25">
        <v>1.5311520099639899</v>
      </c>
      <c r="V114" s="23">
        <v>169</v>
      </c>
    </row>
    <row r="115" spans="1:22" x14ac:dyDescent="0.25">
      <c r="A115" s="22">
        <v>1</v>
      </c>
      <c r="B115" s="25">
        <v>1264</v>
      </c>
      <c r="C115" s="23">
        <v>0</v>
      </c>
      <c r="D115" s="23">
        <v>0</v>
      </c>
      <c r="E115" s="23">
        <v>47</v>
      </c>
      <c r="F115" s="23">
        <v>17</v>
      </c>
      <c r="G115" s="25">
        <v>3.9556999206543</v>
      </c>
      <c r="H115" s="25">
        <v>0</v>
      </c>
      <c r="I115" s="25">
        <v>3234</v>
      </c>
      <c r="J115" s="25">
        <v>48</v>
      </c>
      <c r="K115" s="25">
        <v>17</v>
      </c>
      <c r="L115" s="25">
        <v>10.822999954223601</v>
      </c>
      <c r="M115" s="25">
        <v>51000</v>
      </c>
      <c r="N115" s="25">
        <v>0.46149998903274497</v>
      </c>
      <c r="O115" s="25">
        <v>10</v>
      </c>
      <c r="P115" s="25">
        <v>17</v>
      </c>
      <c r="Q115" s="25">
        <v>9.5</v>
      </c>
      <c r="R115" s="25">
        <v>1</v>
      </c>
      <c r="S115" s="23">
        <v>9</v>
      </c>
      <c r="T115" s="23">
        <v>45.999996185302699</v>
      </c>
      <c r="U115" s="25">
        <v>1.3751575946807899</v>
      </c>
      <c r="V115" s="23">
        <v>81</v>
      </c>
    </row>
    <row r="116" spans="1:22" x14ac:dyDescent="0.25">
      <c r="A116" s="22">
        <v>1</v>
      </c>
      <c r="B116" s="25">
        <v>2064</v>
      </c>
      <c r="C116" s="23">
        <v>0</v>
      </c>
      <c r="D116" s="23">
        <v>3</v>
      </c>
      <c r="E116" s="23">
        <v>46</v>
      </c>
      <c r="F116" s="23">
        <v>12</v>
      </c>
      <c r="G116" s="25">
        <v>5.8140001296997097</v>
      </c>
      <c r="H116" s="25">
        <v>6</v>
      </c>
      <c r="I116" s="25">
        <v>2805</v>
      </c>
      <c r="J116" s="25">
        <v>47</v>
      </c>
      <c r="K116" s="25">
        <v>12</v>
      </c>
      <c r="L116" s="25">
        <v>12.477999687194799</v>
      </c>
      <c r="M116" s="25">
        <v>55000</v>
      </c>
      <c r="N116" s="25">
        <v>0.46149998903274497</v>
      </c>
      <c r="O116" s="25">
        <v>10</v>
      </c>
      <c r="P116" s="25">
        <v>7</v>
      </c>
      <c r="Q116" s="25">
        <v>14</v>
      </c>
      <c r="R116" s="25">
        <v>1</v>
      </c>
      <c r="S116" s="23">
        <v>15</v>
      </c>
      <c r="T116" s="23">
        <v>42.999904632568402</v>
      </c>
      <c r="U116" s="25">
        <v>1.7602688074111901</v>
      </c>
      <c r="V116" s="23">
        <v>225</v>
      </c>
    </row>
    <row r="117" spans="1:22" x14ac:dyDescent="0.25">
      <c r="A117" s="22">
        <v>1</v>
      </c>
      <c r="B117" s="25">
        <v>1280</v>
      </c>
      <c r="C117" s="23">
        <v>0</v>
      </c>
      <c r="D117" s="23">
        <v>0</v>
      </c>
      <c r="E117" s="23">
        <v>49</v>
      </c>
      <c r="F117" s="23">
        <v>11</v>
      </c>
      <c r="G117" s="25">
        <v>0.5</v>
      </c>
      <c r="H117" s="25">
        <v>0</v>
      </c>
      <c r="I117" s="25">
        <v>2272</v>
      </c>
      <c r="J117" s="25">
        <v>52</v>
      </c>
      <c r="K117" s="25">
        <v>9</v>
      </c>
      <c r="L117" s="25">
        <v>6.1620001792907697</v>
      </c>
      <c r="M117" s="25">
        <v>15389</v>
      </c>
      <c r="N117" s="25">
        <v>0.72149997949600198</v>
      </c>
      <c r="O117" s="25">
        <v>7</v>
      </c>
      <c r="P117" s="25">
        <v>7</v>
      </c>
      <c r="Q117" s="25">
        <v>7.5</v>
      </c>
      <c r="R117" s="25">
        <v>1</v>
      </c>
      <c r="S117" s="23">
        <v>20</v>
      </c>
      <c r="T117" s="23">
        <v>14.748999595642101</v>
      </c>
      <c r="U117" s="25">
        <v>-0.69314718246460005</v>
      </c>
      <c r="V117" s="23">
        <v>400</v>
      </c>
    </row>
    <row r="118" spans="1:22" x14ac:dyDescent="0.25">
      <c r="A118" s="22">
        <v>1</v>
      </c>
      <c r="B118" s="25">
        <v>1715</v>
      </c>
      <c r="C118" s="23">
        <v>0</v>
      </c>
      <c r="D118" s="23">
        <v>0</v>
      </c>
      <c r="E118" s="23">
        <v>49</v>
      </c>
      <c r="F118" s="23">
        <v>12</v>
      </c>
      <c r="G118" s="25">
        <v>4.0816001892089799</v>
      </c>
      <c r="H118" s="25">
        <v>3.75</v>
      </c>
      <c r="I118" s="25">
        <v>2227</v>
      </c>
      <c r="J118" s="25">
        <v>52</v>
      </c>
      <c r="K118" s="25">
        <v>14</v>
      </c>
      <c r="L118" s="25">
        <v>7.1845998764038104</v>
      </c>
      <c r="M118" s="25">
        <v>23150</v>
      </c>
      <c r="N118" s="25">
        <v>0.66149997711181596</v>
      </c>
      <c r="O118" s="25">
        <v>7</v>
      </c>
      <c r="P118" s="25">
        <v>7</v>
      </c>
      <c r="Q118" s="25">
        <v>9.5</v>
      </c>
      <c r="R118" s="25">
        <v>1</v>
      </c>
      <c r="S118" s="23">
        <v>29</v>
      </c>
      <c r="T118" s="23">
        <v>16.1500549316406</v>
      </c>
      <c r="U118" s="25">
        <v>1.40648913383484</v>
      </c>
      <c r="V118" s="23">
        <v>841</v>
      </c>
    </row>
    <row r="119" spans="1:22" x14ac:dyDescent="0.25">
      <c r="A119" s="22">
        <v>1</v>
      </c>
      <c r="B119" s="25">
        <v>2000</v>
      </c>
      <c r="C119" s="23">
        <v>0</v>
      </c>
      <c r="D119" s="23">
        <v>2</v>
      </c>
      <c r="E119" s="23">
        <v>45</v>
      </c>
      <c r="F119" s="23">
        <v>12</v>
      </c>
      <c r="G119" s="25">
        <v>6</v>
      </c>
      <c r="H119" s="25">
        <v>4.9499998092651403</v>
      </c>
      <c r="I119" s="25">
        <v>1720</v>
      </c>
      <c r="J119" s="25">
        <v>49</v>
      </c>
      <c r="K119" s="25">
        <v>6</v>
      </c>
      <c r="L119" s="25">
        <v>7.09299993515015</v>
      </c>
      <c r="M119" s="25">
        <v>29774</v>
      </c>
      <c r="N119" s="25">
        <v>0.62150001525878895</v>
      </c>
      <c r="O119" s="25">
        <v>7</v>
      </c>
      <c r="P119" s="25">
        <v>10</v>
      </c>
      <c r="Q119" s="25">
        <v>14</v>
      </c>
      <c r="R119" s="25">
        <v>1</v>
      </c>
      <c r="S119" s="23">
        <v>9</v>
      </c>
      <c r="T119" s="23">
        <v>17.774000167846701</v>
      </c>
      <c r="U119" s="25">
        <v>1.7917594909668</v>
      </c>
      <c r="V119" s="23">
        <v>81</v>
      </c>
    </row>
    <row r="120" spans="1:22" x14ac:dyDescent="0.25">
      <c r="A120" s="22">
        <v>1</v>
      </c>
      <c r="B120" s="25">
        <v>12</v>
      </c>
      <c r="C120" s="23">
        <v>1</v>
      </c>
      <c r="D120" s="23">
        <v>3</v>
      </c>
      <c r="E120" s="23">
        <v>38</v>
      </c>
      <c r="F120" s="23">
        <v>17</v>
      </c>
      <c r="G120" s="25">
        <v>3.6666998863220202</v>
      </c>
      <c r="H120" s="25">
        <v>0</v>
      </c>
      <c r="I120" s="25">
        <v>2300</v>
      </c>
      <c r="J120" s="25">
        <v>38</v>
      </c>
      <c r="K120" s="25">
        <v>13</v>
      </c>
      <c r="L120" s="25">
        <v>17.8260002136231</v>
      </c>
      <c r="M120" s="25">
        <v>91044</v>
      </c>
      <c r="N120" s="25">
        <v>0.44150000810623202</v>
      </c>
      <c r="O120" s="25">
        <v>12</v>
      </c>
      <c r="P120" s="25">
        <v>10</v>
      </c>
      <c r="Q120" s="25">
        <v>14</v>
      </c>
      <c r="R120" s="25">
        <v>1</v>
      </c>
      <c r="S120" s="23">
        <v>1</v>
      </c>
      <c r="T120" s="23">
        <v>91</v>
      </c>
      <c r="U120" s="25">
        <v>1.2992920875549301</v>
      </c>
      <c r="V120" s="23">
        <v>1</v>
      </c>
    </row>
    <row r="121" spans="1:22" x14ac:dyDescent="0.25">
      <c r="A121" s="22">
        <v>1</v>
      </c>
      <c r="B121" s="25">
        <v>1528</v>
      </c>
      <c r="C121" s="23">
        <v>0</v>
      </c>
      <c r="D121" s="23">
        <v>0</v>
      </c>
      <c r="E121" s="23">
        <v>47</v>
      </c>
      <c r="F121" s="23">
        <v>10</v>
      </c>
      <c r="G121" s="25">
        <v>3.86129999160767</v>
      </c>
      <c r="H121" s="25">
        <v>2.9500000476837198</v>
      </c>
      <c r="I121" s="25">
        <v>3410</v>
      </c>
      <c r="J121" s="25">
        <v>50</v>
      </c>
      <c r="K121" s="25">
        <v>12</v>
      </c>
      <c r="L121" s="25">
        <v>6.3930001258850098</v>
      </c>
      <c r="M121" s="25">
        <v>28200</v>
      </c>
      <c r="N121" s="25">
        <v>0.58149999380111705</v>
      </c>
      <c r="O121" s="25">
        <v>7</v>
      </c>
      <c r="P121" s="25">
        <v>12</v>
      </c>
      <c r="Q121" s="25">
        <v>14</v>
      </c>
      <c r="R121" s="25">
        <v>1</v>
      </c>
      <c r="S121" s="23">
        <v>8</v>
      </c>
      <c r="T121" s="23">
        <v>22.299934387206999</v>
      </c>
      <c r="U121" s="25">
        <v>1.3510038852691699</v>
      </c>
      <c r="V121" s="23">
        <v>64</v>
      </c>
    </row>
    <row r="122" spans="1:22" x14ac:dyDescent="0.25">
      <c r="A122" s="22">
        <v>1</v>
      </c>
      <c r="B122" s="25">
        <v>561</v>
      </c>
      <c r="C122" s="23">
        <v>0</v>
      </c>
      <c r="D122" s="23">
        <v>3</v>
      </c>
      <c r="E122" s="23">
        <v>54</v>
      </c>
      <c r="F122" s="23">
        <v>13</v>
      </c>
      <c r="G122" s="25">
        <v>2.76290011405945</v>
      </c>
      <c r="H122" s="25">
        <v>2.5299999713897701</v>
      </c>
      <c r="I122" s="25">
        <v>2304</v>
      </c>
      <c r="J122" s="25">
        <v>57</v>
      </c>
      <c r="K122" s="25">
        <v>16</v>
      </c>
      <c r="L122" s="25">
        <v>11.7189998626709</v>
      </c>
      <c r="M122" s="25">
        <v>36150</v>
      </c>
      <c r="N122" s="25">
        <v>0.55150002241134599</v>
      </c>
      <c r="O122" s="25">
        <v>7</v>
      </c>
      <c r="P122" s="25">
        <v>7</v>
      </c>
      <c r="Q122" s="25">
        <v>9.5</v>
      </c>
      <c r="R122" s="25">
        <v>1</v>
      </c>
      <c r="S122" s="23">
        <v>19</v>
      </c>
      <c r="T122" s="23">
        <v>34.600013732910199</v>
      </c>
      <c r="U122" s="25">
        <v>1.01628088951111</v>
      </c>
      <c r="V122" s="23">
        <v>361</v>
      </c>
    </row>
    <row r="123" spans="1:22" x14ac:dyDescent="0.25">
      <c r="A123" s="22">
        <v>1</v>
      </c>
      <c r="B123" s="25">
        <v>2058</v>
      </c>
      <c r="C123" s="23">
        <v>0</v>
      </c>
      <c r="D123" s="23">
        <v>0</v>
      </c>
      <c r="E123" s="23">
        <v>41</v>
      </c>
      <c r="F123" s="23">
        <v>11</v>
      </c>
      <c r="G123" s="25">
        <v>2.9309999942779501</v>
      </c>
      <c r="H123" s="25">
        <v>2.9000000953674299</v>
      </c>
      <c r="I123" s="25">
        <v>1984</v>
      </c>
      <c r="J123" s="25">
        <v>42</v>
      </c>
      <c r="K123" s="25">
        <v>12</v>
      </c>
      <c r="L123" s="25">
        <v>4.7883000373840297</v>
      </c>
      <c r="M123" s="25">
        <v>15652</v>
      </c>
      <c r="N123" s="25">
        <v>0.72149997949600198</v>
      </c>
      <c r="O123" s="25">
        <v>12</v>
      </c>
      <c r="P123" s="25">
        <v>12</v>
      </c>
      <c r="Q123" s="25">
        <v>7.5</v>
      </c>
      <c r="R123" s="25">
        <v>0</v>
      </c>
      <c r="S123" s="23">
        <v>23</v>
      </c>
      <c r="T123" s="23">
        <v>9.6200017929077202</v>
      </c>
      <c r="U123" s="25">
        <v>1.0753436088562001</v>
      </c>
      <c r="V123" s="23">
        <v>529</v>
      </c>
    </row>
    <row r="124" spans="1:22" x14ac:dyDescent="0.25">
      <c r="A124" s="22">
        <v>1</v>
      </c>
      <c r="B124" s="25">
        <v>1823</v>
      </c>
      <c r="C124" s="23">
        <v>0</v>
      </c>
      <c r="D124" s="23">
        <v>2</v>
      </c>
      <c r="E124" s="23">
        <v>43</v>
      </c>
      <c r="F124" s="23">
        <v>12</v>
      </c>
      <c r="G124" s="25">
        <v>4.3884000778198198</v>
      </c>
      <c r="H124" s="25">
        <v>4.1999998092651403</v>
      </c>
      <c r="I124" s="25">
        <v>1890</v>
      </c>
      <c r="J124" s="25">
        <v>33</v>
      </c>
      <c r="K124" s="25">
        <v>14</v>
      </c>
      <c r="L124" s="25">
        <v>4.2328000068664604</v>
      </c>
      <c r="M124" s="25">
        <v>18900</v>
      </c>
      <c r="N124" s="25">
        <v>0.75150001049041804</v>
      </c>
      <c r="O124" s="25">
        <v>14</v>
      </c>
      <c r="P124" s="25">
        <v>7</v>
      </c>
      <c r="Q124" s="25">
        <v>11</v>
      </c>
      <c r="R124" s="25">
        <v>0</v>
      </c>
      <c r="S124" s="23">
        <v>3</v>
      </c>
      <c r="T124" s="23">
        <v>10.899946212768601</v>
      </c>
      <c r="U124" s="25">
        <v>1.47896468639374</v>
      </c>
      <c r="V124" s="23">
        <v>9</v>
      </c>
    </row>
    <row r="125" spans="1:22" x14ac:dyDescent="0.25">
      <c r="A125" s="22">
        <v>1</v>
      </c>
      <c r="B125" s="25">
        <v>1680</v>
      </c>
      <c r="C125" s="23">
        <v>1</v>
      </c>
      <c r="D125" s="23">
        <v>1</v>
      </c>
      <c r="E125" s="23">
        <v>31</v>
      </c>
      <c r="F125" s="23">
        <v>16</v>
      </c>
      <c r="G125" s="25">
        <v>5.4166998863220197</v>
      </c>
      <c r="H125" s="25">
        <v>4.6999998092651403</v>
      </c>
      <c r="I125" s="25">
        <v>1970</v>
      </c>
      <c r="J125" s="25">
        <v>32</v>
      </c>
      <c r="K125" s="25">
        <v>12</v>
      </c>
      <c r="L125" s="25">
        <v>7.1065998077392596</v>
      </c>
      <c r="M125" s="25">
        <v>23600</v>
      </c>
      <c r="N125" s="25">
        <v>0.66149997711181596</v>
      </c>
      <c r="O125" s="25">
        <v>12</v>
      </c>
      <c r="P125" s="25">
        <v>10</v>
      </c>
      <c r="Q125" s="25">
        <v>7.5</v>
      </c>
      <c r="R125" s="25">
        <v>0</v>
      </c>
      <c r="S125" s="23">
        <v>13</v>
      </c>
      <c r="T125" s="23">
        <v>14.4999437332153</v>
      </c>
      <c r="U125" s="25">
        <v>1.68948674201965</v>
      </c>
      <c r="V125" s="23">
        <v>169</v>
      </c>
    </row>
    <row r="126" spans="1:22" x14ac:dyDescent="0.25">
      <c r="A126" s="22">
        <v>1</v>
      </c>
      <c r="B126" s="25">
        <v>1440</v>
      </c>
      <c r="C126" s="23">
        <v>0</v>
      </c>
      <c r="D126" s="23">
        <v>0</v>
      </c>
      <c r="E126" s="23">
        <v>47</v>
      </c>
      <c r="F126" s="23">
        <v>17</v>
      </c>
      <c r="G126" s="25">
        <v>9.8611001968383807</v>
      </c>
      <c r="H126" s="25">
        <v>7.0999999046325701</v>
      </c>
      <c r="I126" s="25">
        <v>2400</v>
      </c>
      <c r="J126" s="25">
        <v>46</v>
      </c>
      <c r="K126" s="25">
        <v>12</v>
      </c>
      <c r="L126" s="25">
        <v>8.3332996368408203</v>
      </c>
      <c r="M126" s="25">
        <v>36200</v>
      </c>
      <c r="N126" s="25">
        <v>0.61000001430511497</v>
      </c>
      <c r="O126" s="25">
        <v>7</v>
      </c>
      <c r="P126" s="25">
        <v>7</v>
      </c>
      <c r="Q126" s="25">
        <v>7.5</v>
      </c>
      <c r="R126" s="25">
        <v>1</v>
      </c>
      <c r="S126" s="23">
        <v>8</v>
      </c>
      <c r="T126" s="23">
        <v>22.000015258789102</v>
      </c>
      <c r="U126" s="25">
        <v>2.2885978221893302</v>
      </c>
      <c r="V126" s="23">
        <v>64</v>
      </c>
    </row>
    <row r="127" spans="1:22" x14ac:dyDescent="0.25">
      <c r="A127" s="22">
        <v>1</v>
      </c>
      <c r="B127" s="25">
        <v>4950</v>
      </c>
      <c r="C127" s="23">
        <v>0</v>
      </c>
      <c r="D127" s="23">
        <v>2</v>
      </c>
      <c r="E127" s="23">
        <v>35</v>
      </c>
      <c r="F127" s="23">
        <v>12</v>
      </c>
      <c r="G127" s="25">
        <v>0.16159999370575001</v>
      </c>
      <c r="H127" s="25">
        <v>2.75</v>
      </c>
      <c r="I127" s="25">
        <v>2504</v>
      </c>
      <c r="J127" s="25">
        <v>37</v>
      </c>
      <c r="K127" s="25">
        <v>12</v>
      </c>
      <c r="L127" s="25">
        <v>6.9888000488281303</v>
      </c>
      <c r="M127" s="25">
        <v>18700</v>
      </c>
      <c r="N127" s="25">
        <v>0.69150000810623202</v>
      </c>
      <c r="O127" s="25">
        <v>10</v>
      </c>
      <c r="P127" s="25">
        <v>10</v>
      </c>
      <c r="Q127" s="25">
        <v>7.5</v>
      </c>
      <c r="R127" s="25">
        <v>0</v>
      </c>
      <c r="S127" s="23">
        <v>17</v>
      </c>
      <c r="T127" s="23">
        <v>17.900079727172901</v>
      </c>
      <c r="U127" s="25">
        <v>-1.82263112068176</v>
      </c>
      <c r="V127" s="23">
        <v>289</v>
      </c>
    </row>
    <row r="128" spans="1:22" x14ac:dyDescent="0.25">
      <c r="A128" s="22">
        <v>1</v>
      </c>
      <c r="B128" s="25">
        <v>1176</v>
      </c>
      <c r="C128" s="23">
        <v>0</v>
      </c>
      <c r="D128" s="23">
        <v>3</v>
      </c>
      <c r="E128" s="23">
        <v>45</v>
      </c>
      <c r="F128" s="23">
        <v>16</v>
      </c>
      <c r="G128" s="25">
        <v>0.38260000944137601</v>
      </c>
      <c r="H128" s="25">
        <v>3.75</v>
      </c>
      <c r="I128" s="25">
        <v>2398</v>
      </c>
      <c r="J128" s="25">
        <v>48</v>
      </c>
      <c r="K128" s="25">
        <v>17</v>
      </c>
      <c r="L128" s="25">
        <v>9.5913000106811506</v>
      </c>
      <c r="M128" s="25">
        <v>24125</v>
      </c>
      <c r="N128" s="25">
        <v>0.66149997711181596</v>
      </c>
      <c r="O128" s="25">
        <v>7</v>
      </c>
      <c r="P128" s="25">
        <v>7</v>
      </c>
      <c r="Q128" s="25">
        <v>11</v>
      </c>
      <c r="R128" s="25">
        <v>1</v>
      </c>
      <c r="S128" s="23">
        <v>4</v>
      </c>
      <c r="T128" s="23">
        <v>23.675062179565401</v>
      </c>
      <c r="U128" s="25">
        <v>-0.96076518297195401</v>
      </c>
      <c r="V128" s="23">
        <v>16</v>
      </c>
    </row>
    <row r="129" spans="1:22" x14ac:dyDescent="0.25">
      <c r="A129" s="22">
        <v>1</v>
      </c>
      <c r="B129" s="25">
        <v>1100</v>
      </c>
      <c r="C129" s="23">
        <v>1</v>
      </c>
      <c r="D129" s="23">
        <v>0</v>
      </c>
      <c r="E129" s="23">
        <v>33</v>
      </c>
      <c r="F129" s="23">
        <v>12</v>
      </c>
      <c r="G129" s="25">
        <v>3.6363999843597399</v>
      </c>
      <c r="H129" s="25">
        <v>3.57999992370606</v>
      </c>
      <c r="I129" s="25">
        <v>1960</v>
      </c>
      <c r="J129" s="25">
        <v>39</v>
      </c>
      <c r="K129" s="25">
        <v>12</v>
      </c>
      <c r="L129" s="25">
        <v>6.0204000473022496</v>
      </c>
      <c r="M129" s="25">
        <v>15800</v>
      </c>
      <c r="N129" s="25">
        <v>0.72149997949600198</v>
      </c>
      <c r="O129" s="25">
        <v>7</v>
      </c>
      <c r="P129" s="25">
        <v>7</v>
      </c>
      <c r="Q129" s="25">
        <v>7.5</v>
      </c>
      <c r="R129" s="25">
        <v>0</v>
      </c>
      <c r="S129" s="23">
        <v>15</v>
      </c>
      <c r="T129" s="23">
        <v>11.799960136413601</v>
      </c>
      <c r="U129" s="25">
        <v>1.29099416732788</v>
      </c>
      <c r="V129" s="23">
        <v>225</v>
      </c>
    </row>
    <row r="130" spans="1:22" x14ac:dyDescent="0.25">
      <c r="A130" s="22">
        <v>1</v>
      </c>
      <c r="B130" s="25">
        <v>1516</v>
      </c>
      <c r="C130" s="23">
        <v>0</v>
      </c>
      <c r="D130" s="23">
        <v>1</v>
      </c>
      <c r="E130" s="23">
        <v>54</v>
      </c>
      <c r="F130" s="23">
        <v>16</v>
      </c>
      <c r="G130" s="25">
        <v>2.3747000694274898</v>
      </c>
      <c r="H130" s="25">
        <v>2.4000000953674299</v>
      </c>
      <c r="I130" s="25">
        <v>2550</v>
      </c>
      <c r="J130" s="25">
        <v>55</v>
      </c>
      <c r="K130" s="25">
        <v>12</v>
      </c>
      <c r="L130" s="25">
        <v>2.96860003471375</v>
      </c>
      <c r="M130" s="25">
        <v>19742</v>
      </c>
      <c r="N130" s="25">
        <v>0.72149997949600198</v>
      </c>
      <c r="O130" s="25">
        <v>12</v>
      </c>
      <c r="P130" s="25">
        <v>7</v>
      </c>
      <c r="Q130" s="25">
        <v>3</v>
      </c>
      <c r="R130" s="25">
        <v>0</v>
      </c>
      <c r="S130" s="23">
        <v>11</v>
      </c>
      <c r="T130" s="23">
        <v>16.141954421997099</v>
      </c>
      <c r="U130" s="25">
        <v>0.86487114429473899</v>
      </c>
      <c r="V130" s="23">
        <v>121</v>
      </c>
    </row>
    <row r="131" spans="1:22" x14ac:dyDescent="0.25">
      <c r="A131" s="22">
        <v>1</v>
      </c>
      <c r="B131" s="25">
        <v>900</v>
      </c>
      <c r="C131" s="23">
        <v>0</v>
      </c>
      <c r="D131" s="23">
        <v>4</v>
      </c>
      <c r="E131" s="23">
        <v>35</v>
      </c>
      <c r="F131" s="23">
        <v>8</v>
      </c>
      <c r="G131" s="25">
        <v>4.6666998863220197</v>
      </c>
      <c r="H131" s="25">
        <v>3.9500000476837198</v>
      </c>
      <c r="I131" s="25">
        <v>2500</v>
      </c>
      <c r="J131" s="25">
        <v>41</v>
      </c>
      <c r="K131" s="25">
        <v>12</v>
      </c>
      <c r="L131" s="25">
        <v>7</v>
      </c>
      <c r="M131" s="25">
        <v>22600</v>
      </c>
      <c r="N131" s="25">
        <v>0.69150000810623202</v>
      </c>
      <c r="O131" s="25">
        <v>10</v>
      </c>
      <c r="P131" s="25">
        <v>7</v>
      </c>
      <c r="Q131" s="25">
        <v>9.5</v>
      </c>
      <c r="R131" s="25">
        <v>0</v>
      </c>
      <c r="S131" s="23">
        <v>7</v>
      </c>
      <c r="T131" s="23">
        <v>18.399971008300799</v>
      </c>
      <c r="U131" s="25">
        <v>1.5404521226882899</v>
      </c>
      <c r="V131" s="23">
        <v>49</v>
      </c>
    </row>
    <row r="132" spans="1:22" x14ac:dyDescent="0.25">
      <c r="A132" s="22">
        <v>1</v>
      </c>
      <c r="B132" s="25">
        <v>1080</v>
      </c>
      <c r="C132" s="23">
        <v>1</v>
      </c>
      <c r="D132" s="23">
        <v>2</v>
      </c>
      <c r="E132" s="23">
        <v>31</v>
      </c>
      <c r="F132" s="23">
        <v>12</v>
      </c>
      <c r="G132" s="25">
        <v>1.85189998149872</v>
      </c>
      <c r="H132" s="25">
        <v>2.25</v>
      </c>
      <c r="I132" s="25">
        <v>2164</v>
      </c>
      <c r="J132" s="25">
        <v>37</v>
      </c>
      <c r="K132" s="25">
        <v>10</v>
      </c>
      <c r="L132" s="25">
        <v>7.1627001762390101</v>
      </c>
      <c r="M132" s="25">
        <v>17500</v>
      </c>
      <c r="N132" s="25">
        <v>0.72149997949600198</v>
      </c>
      <c r="O132" s="25">
        <v>7</v>
      </c>
      <c r="P132" s="25">
        <v>7</v>
      </c>
      <c r="Q132" s="25">
        <v>7.5</v>
      </c>
      <c r="R132" s="25">
        <v>0</v>
      </c>
      <c r="S132" s="23">
        <v>0</v>
      </c>
      <c r="T132" s="23">
        <v>15.499947547912599</v>
      </c>
      <c r="U132" s="25">
        <v>0.61621212959289595</v>
      </c>
      <c r="V132" s="23">
        <v>0</v>
      </c>
    </row>
    <row r="133" spans="1:22" x14ac:dyDescent="0.25">
      <c r="A133" s="22">
        <v>1</v>
      </c>
      <c r="B133" s="25">
        <v>480</v>
      </c>
      <c r="C133" s="23">
        <v>0</v>
      </c>
      <c r="D133" s="23">
        <v>0</v>
      </c>
      <c r="E133" s="23">
        <v>55</v>
      </c>
      <c r="F133" s="23">
        <v>12</v>
      </c>
      <c r="G133" s="25">
        <v>5.1999998092651403</v>
      </c>
      <c r="H133" s="25">
        <v>0</v>
      </c>
      <c r="I133" s="25">
        <v>2640</v>
      </c>
      <c r="J133" s="25">
        <v>60</v>
      </c>
      <c r="K133" s="25">
        <v>12</v>
      </c>
      <c r="L133" s="25">
        <v>4.7364001274108896</v>
      </c>
      <c r="M133" s="25">
        <v>19820</v>
      </c>
      <c r="N133" s="25">
        <v>0.69150000810623202</v>
      </c>
      <c r="O133" s="25">
        <v>7</v>
      </c>
      <c r="P133" s="25">
        <v>7</v>
      </c>
      <c r="Q133" s="25">
        <v>7.5</v>
      </c>
      <c r="R133" s="25">
        <v>0</v>
      </c>
      <c r="S133" s="23">
        <v>0</v>
      </c>
      <c r="T133" s="23">
        <v>17.323999404907202</v>
      </c>
      <c r="U133" s="25">
        <v>1.64865863323212</v>
      </c>
      <c r="V133" s="23">
        <v>0</v>
      </c>
    </row>
    <row r="134" spans="1:22" x14ac:dyDescent="0.25">
      <c r="A134" s="22">
        <v>1</v>
      </c>
      <c r="B134" s="25">
        <v>288</v>
      </c>
      <c r="C134" s="23">
        <v>0</v>
      </c>
      <c r="D134" s="23">
        <v>2</v>
      </c>
      <c r="E134" s="23">
        <v>34</v>
      </c>
      <c r="F134" s="23">
        <v>12</v>
      </c>
      <c r="G134" s="25">
        <v>3.2985999584197998</v>
      </c>
      <c r="H134" s="25">
        <v>4.6199998855590803</v>
      </c>
      <c r="I134" s="25">
        <v>1936</v>
      </c>
      <c r="J134" s="25">
        <v>36</v>
      </c>
      <c r="K134" s="25">
        <v>12</v>
      </c>
      <c r="L134" s="25">
        <v>8.7810001373290998</v>
      </c>
      <c r="M134" s="25">
        <v>20155</v>
      </c>
      <c r="N134" s="25">
        <v>0.69150000810623202</v>
      </c>
      <c r="O134" s="25">
        <v>12</v>
      </c>
      <c r="P134" s="25">
        <v>16</v>
      </c>
      <c r="Q134" s="25">
        <v>11</v>
      </c>
      <c r="R134" s="25">
        <v>1</v>
      </c>
      <c r="S134" s="23">
        <v>10</v>
      </c>
      <c r="T134" s="23">
        <v>19.205003738403299</v>
      </c>
      <c r="U134" s="25">
        <v>1.19349813461304</v>
      </c>
      <c r="V134" s="23">
        <v>100</v>
      </c>
    </row>
    <row r="135" spans="1:22" x14ac:dyDescent="0.25">
      <c r="A135" s="22">
        <v>1</v>
      </c>
      <c r="B135" s="25">
        <v>1875</v>
      </c>
      <c r="C135" s="23">
        <v>0</v>
      </c>
      <c r="D135" s="23">
        <v>1</v>
      </c>
      <c r="E135" s="23">
        <v>38</v>
      </c>
      <c r="F135" s="23">
        <v>13</v>
      </c>
      <c r="G135" s="25">
        <v>8.5333003997802699</v>
      </c>
      <c r="H135" s="25">
        <v>8.5</v>
      </c>
      <c r="I135" s="25">
        <v>2136</v>
      </c>
      <c r="J135" s="25">
        <v>41</v>
      </c>
      <c r="K135" s="25">
        <v>12</v>
      </c>
      <c r="L135" s="25">
        <v>9.8315000534057599</v>
      </c>
      <c r="M135" s="25">
        <v>37300</v>
      </c>
      <c r="N135" s="25">
        <v>0.57999998331070002</v>
      </c>
      <c r="O135" s="25">
        <v>10</v>
      </c>
      <c r="P135" s="25">
        <v>12</v>
      </c>
      <c r="Q135" s="25">
        <v>7.5</v>
      </c>
      <c r="R135" s="25">
        <v>1</v>
      </c>
      <c r="S135" s="23">
        <v>8</v>
      </c>
      <c r="T135" s="23">
        <v>21.300062179565401</v>
      </c>
      <c r="U135" s="25">
        <v>2.1439762115478498</v>
      </c>
      <c r="V135" s="23">
        <v>64</v>
      </c>
    </row>
    <row r="136" spans="1:22" x14ac:dyDescent="0.25">
      <c r="A136" s="22">
        <v>1</v>
      </c>
      <c r="B136" s="25">
        <v>630</v>
      </c>
      <c r="C136" s="23">
        <v>0</v>
      </c>
      <c r="D136" s="23">
        <v>1</v>
      </c>
      <c r="E136" s="23">
        <v>45</v>
      </c>
      <c r="F136" s="23">
        <v>11</v>
      </c>
      <c r="G136" s="25">
        <v>2.0634999275207502</v>
      </c>
      <c r="H136" s="25">
        <v>0</v>
      </c>
      <c r="I136" s="25">
        <v>1955</v>
      </c>
      <c r="J136" s="25">
        <v>51</v>
      </c>
      <c r="K136" s="25">
        <v>10</v>
      </c>
      <c r="L136" s="25">
        <v>6.6496000289917001</v>
      </c>
      <c r="M136" s="25">
        <v>24860</v>
      </c>
      <c r="N136" s="25">
        <v>0.72149997949600198</v>
      </c>
      <c r="O136" s="25">
        <v>7</v>
      </c>
      <c r="P136" s="25">
        <v>7</v>
      </c>
      <c r="Q136" s="25">
        <v>7.5</v>
      </c>
      <c r="R136" s="25">
        <v>1</v>
      </c>
      <c r="S136" s="23">
        <v>2</v>
      </c>
      <c r="T136" s="23">
        <v>23.559995651245099</v>
      </c>
      <c r="U136" s="25">
        <v>0.72440356016159102</v>
      </c>
      <c r="V136" s="23">
        <v>4</v>
      </c>
    </row>
    <row r="137" spans="1:22" x14ac:dyDescent="0.25">
      <c r="A137" s="22">
        <v>1</v>
      </c>
      <c r="B137" s="25">
        <v>234</v>
      </c>
      <c r="C137" s="23">
        <v>0</v>
      </c>
      <c r="D137" s="23">
        <v>1</v>
      </c>
      <c r="E137" s="23">
        <v>47</v>
      </c>
      <c r="F137" s="23">
        <v>12</v>
      </c>
      <c r="G137" s="25">
        <v>2.5641000270843501</v>
      </c>
      <c r="H137" s="25">
        <v>2.5</v>
      </c>
      <c r="I137" s="25">
        <v>1980</v>
      </c>
      <c r="J137" s="25">
        <v>48</v>
      </c>
      <c r="K137" s="25">
        <v>10</v>
      </c>
      <c r="L137" s="25">
        <v>9.8485002517700195</v>
      </c>
      <c r="M137" s="25">
        <v>21450</v>
      </c>
      <c r="N137" s="25">
        <v>0.66149997711181596</v>
      </c>
      <c r="O137" s="25">
        <v>12</v>
      </c>
      <c r="P137" s="25">
        <v>3</v>
      </c>
      <c r="Q137" s="25">
        <v>7.5</v>
      </c>
      <c r="R137" s="25">
        <v>1</v>
      </c>
      <c r="S137" s="23">
        <v>4</v>
      </c>
      <c r="T137" s="23">
        <v>20.850000381469702</v>
      </c>
      <c r="U137" s="25">
        <v>0.94160753488540705</v>
      </c>
      <c r="V137" s="23">
        <v>16</v>
      </c>
    </row>
    <row r="138" spans="1:22" x14ac:dyDescent="0.25">
      <c r="A138" s="22">
        <v>1</v>
      </c>
      <c r="B138" s="25">
        <v>1600</v>
      </c>
      <c r="C138" s="23">
        <v>0</v>
      </c>
      <c r="D138" s="23">
        <v>2</v>
      </c>
      <c r="E138" s="23">
        <v>39</v>
      </c>
      <c r="F138" s="23">
        <v>12</v>
      </c>
      <c r="G138" s="25">
        <v>2.1875</v>
      </c>
      <c r="H138" s="25">
        <v>0</v>
      </c>
      <c r="I138" s="25">
        <v>2550</v>
      </c>
      <c r="J138" s="25">
        <v>42</v>
      </c>
      <c r="K138" s="25">
        <v>11</v>
      </c>
      <c r="L138" s="25">
        <v>9.8038997650146502</v>
      </c>
      <c r="M138" s="25">
        <v>29650</v>
      </c>
      <c r="N138" s="25">
        <v>0.62150001525878895</v>
      </c>
      <c r="O138" s="25">
        <v>7</v>
      </c>
      <c r="P138" s="25">
        <v>7</v>
      </c>
      <c r="Q138" s="25">
        <v>5</v>
      </c>
      <c r="R138" s="25">
        <v>1</v>
      </c>
      <c r="S138" s="23">
        <v>6</v>
      </c>
      <c r="T138" s="23">
        <v>26.149999618530298</v>
      </c>
      <c r="U138" s="25">
        <v>0.78275936841964699</v>
      </c>
      <c r="V138" s="23">
        <v>36</v>
      </c>
    </row>
    <row r="139" spans="1:22" x14ac:dyDescent="0.25">
      <c r="A139" s="22">
        <v>1</v>
      </c>
      <c r="B139" s="25">
        <v>960</v>
      </c>
      <c r="C139" s="23">
        <v>1</v>
      </c>
      <c r="D139" s="23">
        <v>0</v>
      </c>
      <c r="E139" s="23">
        <v>36</v>
      </c>
      <c r="F139" s="23">
        <v>14</v>
      </c>
      <c r="G139" s="25">
        <v>6.25</v>
      </c>
      <c r="H139" s="25">
        <v>0</v>
      </c>
      <c r="I139" s="25">
        <v>2058</v>
      </c>
      <c r="J139" s="25">
        <v>37</v>
      </c>
      <c r="K139" s="25">
        <v>13</v>
      </c>
      <c r="L139" s="25">
        <v>8.2603998184204102</v>
      </c>
      <c r="M139" s="25">
        <v>23000</v>
      </c>
      <c r="N139" s="25">
        <v>0.66149997711181596</v>
      </c>
      <c r="O139" s="25">
        <v>7</v>
      </c>
      <c r="P139" s="25">
        <v>7</v>
      </c>
      <c r="Q139" s="25">
        <v>11</v>
      </c>
      <c r="R139" s="25">
        <v>1</v>
      </c>
      <c r="S139" s="23">
        <v>18</v>
      </c>
      <c r="T139" s="23">
        <v>17</v>
      </c>
      <c r="U139" s="25">
        <v>1.83258152008057</v>
      </c>
      <c r="V139" s="23">
        <v>324</v>
      </c>
    </row>
    <row r="140" spans="1:22" x14ac:dyDescent="0.25">
      <c r="A140" s="22">
        <v>1</v>
      </c>
      <c r="B140" s="25">
        <v>120</v>
      </c>
      <c r="C140" s="23">
        <v>1</v>
      </c>
      <c r="D140" s="23">
        <v>2</v>
      </c>
      <c r="E140" s="23">
        <v>33</v>
      </c>
      <c r="F140" s="23">
        <v>12</v>
      </c>
      <c r="G140" s="25">
        <v>3.3333001136779798</v>
      </c>
      <c r="H140" s="25">
        <v>0</v>
      </c>
      <c r="I140" s="25">
        <v>2263</v>
      </c>
      <c r="J140" s="25">
        <v>32</v>
      </c>
      <c r="K140" s="25">
        <v>14</v>
      </c>
      <c r="L140" s="25">
        <v>9.0676002502441406</v>
      </c>
      <c r="M140" s="25">
        <v>21120</v>
      </c>
      <c r="N140" s="25">
        <v>0.69150000810623202</v>
      </c>
      <c r="O140" s="25">
        <v>7</v>
      </c>
      <c r="P140" s="25">
        <v>7</v>
      </c>
      <c r="Q140" s="25">
        <v>9</v>
      </c>
      <c r="R140" s="25">
        <v>1</v>
      </c>
      <c r="S140" s="23">
        <v>3</v>
      </c>
      <c r="T140" s="23">
        <v>20.7200031280518</v>
      </c>
      <c r="U140" s="25">
        <v>1.20396280288696</v>
      </c>
      <c r="V140" s="23">
        <v>9</v>
      </c>
    </row>
    <row r="141" spans="1:22" x14ac:dyDescent="0.25">
      <c r="A141" s="22">
        <v>1</v>
      </c>
      <c r="B141" s="25">
        <v>2025</v>
      </c>
      <c r="C141" s="23">
        <v>0</v>
      </c>
      <c r="D141" s="23">
        <v>0</v>
      </c>
      <c r="E141" s="23">
        <v>50</v>
      </c>
      <c r="F141" s="23">
        <v>12</v>
      </c>
      <c r="G141" s="25">
        <v>4.4443998336792001</v>
      </c>
      <c r="H141" s="25">
        <v>4.8000001907348597</v>
      </c>
      <c r="I141" s="25">
        <v>1763</v>
      </c>
      <c r="J141" s="25">
        <v>54</v>
      </c>
      <c r="K141" s="25">
        <v>13</v>
      </c>
      <c r="L141" s="25">
        <v>8.5081996917724592</v>
      </c>
      <c r="M141" s="25">
        <v>26000</v>
      </c>
      <c r="N141" s="25">
        <v>0.62150001525878895</v>
      </c>
      <c r="O141" s="25">
        <v>7</v>
      </c>
      <c r="P141" s="25">
        <v>12</v>
      </c>
      <c r="Q141" s="25">
        <v>5</v>
      </c>
      <c r="R141" s="25">
        <v>1</v>
      </c>
      <c r="S141" s="23">
        <v>22</v>
      </c>
      <c r="T141" s="23">
        <v>17.0000896453857</v>
      </c>
      <c r="U141" s="25">
        <v>1.49164485931397</v>
      </c>
      <c r="V141" s="23">
        <v>484</v>
      </c>
    </row>
    <row r="142" spans="1:22" x14ac:dyDescent="0.25">
      <c r="A142" s="22">
        <v>1</v>
      </c>
      <c r="B142" s="25">
        <v>1809</v>
      </c>
      <c r="C142" s="23">
        <v>0</v>
      </c>
      <c r="D142" s="23">
        <v>0</v>
      </c>
      <c r="E142" s="23">
        <v>58</v>
      </c>
      <c r="F142" s="23">
        <v>12</v>
      </c>
      <c r="G142" s="25">
        <v>6.6335000991821298</v>
      </c>
      <c r="H142" s="25">
        <v>6.4499998092651403</v>
      </c>
      <c r="I142" s="25">
        <v>2096</v>
      </c>
      <c r="J142" s="25">
        <v>59</v>
      </c>
      <c r="K142" s="25">
        <v>14</v>
      </c>
      <c r="L142" s="25">
        <v>7.1564998626709002</v>
      </c>
      <c r="M142" s="25">
        <v>28000</v>
      </c>
      <c r="N142" s="25">
        <v>0.62150001525878895</v>
      </c>
      <c r="O142" s="25">
        <v>3</v>
      </c>
      <c r="P142" s="25">
        <v>7</v>
      </c>
      <c r="Q142" s="25">
        <v>7.5</v>
      </c>
      <c r="R142" s="25">
        <v>1</v>
      </c>
      <c r="S142" s="23">
        <v>33</v>
      </c>
      <c r="T142" s="23">
        <v>15.999998092651399</v>
      </c>
      <c r="U142" s="25">
        <v>1.8921326398849501</v>
      </c>
      <c r="V142" s="23">
        <v>1089</v>
      </c>
    </row>
    <row r="143" spans="1:22" x14ac:dyDescent="0.25">
      <c r="A143" s="22">
        <v>1</v>
      </c>
      <c r="B143" s="25">
        <v>3087</v>
      </c>
      <c r="C143" s="23">
        <v>0</v>
      </c>
      <c r="D143" s="23">
        <v>0</v>
      </c>
      <c r="E143" s="23">
        <v>49</v>
      </c>
      <c r="F143" s="23">
        <v>17</v>
      </c>
      <c r="G143" s="25">
        <v>8.4224004745483398</v>
      </c>
      <c r="H143" s="25">
        <v>9.9799995422363299</v>
      </c>
      <c r="I143" s="25">
        <v>2059</v>
      </c>
      <c r="J143" s="25">
        <v>47</v>
      </c>
      <c r="K143" s="25">
        <v>13</v>
      </c>
      <c r="L143" s="25">
        <v>7.0423002243042001</v>
      </c>
      <c r="M143" s="25">
        <v>45500</v>
      </c>
      <c r="N143" s="25">
        <v>0.519999980926514</v>
      </c>
      <c r="O143" s="25">
        <v>12</v>
      </c>
      <c r="P143" s="25">
        <v>12</v>
      </c>
      <c r="Q143" s="25">
        <v>11</v>
      </c>
      <c r="R143" s="25">
        <v>1</v>
      </c>
      <c r="S143" s="23">
        <v>28</v>
      </c>
      <c r="T143" s="23">
        <v>19.500049591064499</v>
      </c>
      <c r="U143" s="25">
        <v>2.1308948993682901</v>
      </c>
      <c r="V143" s="23">
        <v>784</v>
      </c>
    </row>
    <row r="144" spans="1:22" x14ac:dyDescent="0.25">
      <c r="A144" s="22">
        <v>1</v>
      </c>
      <c r="B144" s="25">
        <v>910</v>
      </c>
      <c r="C144" s="23">
        <v>0</v>
      </c>
      <c r="D144" s="23">
        <v>2</v>
      </c>
      <c r="E144" s="23">
        <v>41</v>
      </c>
      <c r="F144" s="23">
        <v>14</v>
      </c>
      <c r="G144" s="25">
        <v>4.3955998420715297</v>
      </c>
      <c r="H144" s="25">
        <v>0</v>
      </c>
      <c r="I144" s="25">
        <v>1820</v>
      </c>
      <c r="J144" s="25">
        <v>40</v>
      </c>
      <c r="K144" s="25">
        <v>17</v>
      </c>
      <c r="L144" s="25">
        <v>6.5934000015258798</v>
      </c>
      <c r="M144" s="25">
        <v>16000</v>
      </c>
      <c r="N144" s="25">
        <v>0.72149997949600198</v>
      </c>
      <c r="O144" s="25">
        <v>16</v>
      </c>
      <c r="P144" s="25">
        <v>12</v>
      </c>
      <c r="Q144" s="25">
        <v>14</v>
      </c>
      <c r="R144" s="25">
        <v>1</v>
      </c>
      <c r="S144" s="23">
        <v>23</v>
      </c>
      <c r="T144" s="23">
        <v>12.000003814697299</v>
      </c>
      <c r="U144" s="25">
        <v>1.4806040525436399</v>
      </c>
      <c r="V144" s="23">
        <v>529</v>
      </c>
    </row>
    <row r="145" spans="1:22" x14ac:dyDescent="0.25">
      <c r="A145" s="22">
        <v>1</v>
      </c>
      <c r="B145" s="25">
        <v>1840</v>
      </c>
      <c r="C145" s="23">
        <v>0</v>
      </c>
      <c r="D145" s="23">
        <v>1</v>
      </c>
      <c r="E145" s="23">
        <v>51</v>
      </c>
      <c r="F145" s="23">
        <v>12</v>
      </c>
      <c r="G145" s="25">
        <v>2.44569993019104</v>
      </c>
      <c r="H145" s="25">
        <v>2.5</v>
      </c>
      <c r="I145" s="25">
        <v>2832</v>
      </c>
      <c r="J145" s="25">
        <v>53</v>
      </c>
      <c r="K145" s="25">
        <v>8</v>
      </c>
      <c r="L145" s="25">
        <v>4.3456997871398899</v>
      </c>
      <c r="M145" s="25">
        <v>18232</v>
      </c>
      <c r="N145" s="25">
        <v>0.69150000810623202</v>
      </c>
      <c r="O145" s="25">
        <v>7</v>
      </c>
      <c r="P145" s="25">
        <v>14</v>
      </c>
      <c r="Q145" s="25">
        <v>11</v>
      </c>
      <c r="R145" s="25">
        <v>0</v>
      </c>
      <c r="S145" s="23">
        <v>27</v>
      </c>
      <c r="T145" s="23">
        <v>13.7319116592407</v>
      </c>
      <c r="U145" s="25">
        <v>0.89433133602142301</v>
      </c>
      <c r="V145" s="23">
        <v>729</v>
      </c>
    </row>
    <row r="146" spans="1:22" x14ac:dyDescent="0.25">
      <c r="A146" s="22">
        <v>1</v>
      </c>
      <c r="B146" s="25">
        <v>784</v>
      </c>
      <c r="C146" s="23">
        <v>0</v>
      </c>
      <c r="D146" s="23">
        <v>0</v>
      </c>
      <c r="E146" s="23">
        <v>53</v>
      </c>
      <c r="F146" s="23">
        <v>9</v>
      </c>
      <c r="G146" s="25">
        <v>1.2244999408721899</v>
      </c>
      <c r="H146" s="25">
        <v>2.25</v>
      </c>
      <c r="I146" s="25">
        <v>1990</v>
      </c>
      <c r="J146" s="25">
        <v>60</v>
      </c>
      <c r="K146" s="25">
        <v>10</v>
      </c>
      <c r="L146" s="25">
        <v>7.2361998558044398</v>
      </c>
      <c r="M146" s="25">
        <v>28160</v>
      </c>
      <c r="N146" s="25">
        <v>0.72149997949600198</v>
      </c>
      <c r="O146" s="25">
        <v>3</v>
      </c>
      <c r="P146" s="25">
        <v>7</v>
      </c>
      <c r="Q146" s="25">
        <v>14</v>
      </c>
      <c r="R146" s="25">
        <v>1</v>
      </c>
      <c r="S146" s="23">
        <v>11</v>
      </c>
      <c r="T146" s="23">
        <v>27.1999912261963</v>
      </c>
      <c r="U146" s="25">
        <v>0.20253254473209401</v>
      </c>
      <c r="V146" s="23">
        <v>121</v>
      </c>
    </row>
    <row r="147" spans="1:22" x14ac:dyDescent="0.25">
      <c r="A147" s="22">
        <v>1</v>
      </c>
      <c r="B147" s="25">
        <v>400</v>
      </c>
      <c r="C147" s="23">
        <v>1</v>
      </c>
      <c r="D147" s="23">
        <v>2</v>
      </c>
      <c r="E147" s="23">
        <v>36</v>
      </c>
      <c r="F147" s="23">
        <v>12</v>
      </c>
      <c r="G147" s="25">
        <v>1.625</v>
      </c>
      <c r="H147" s="25">
        <v>0</v>
      </c>
      <c r="I147" s="25">
        <v>2000</v>
      </c>
      <c r="J147" s="25">
        <v>40</v>
      </c>
      <c r="K147" s="25">
        <v>7</v>
      </c>
      <c r="L147" s="25">
        <v>1.7400000095367401</v>
      </c>
      <c r="M147" s="25">
        <v>5965</v>
      </c>
      <c r="N147" s="25">
        <v>0.80150002241134599</v>
      </c>
      <c r="O147" s="25">
        <v>12</v>
      </c>
      <c r="P147" s="25">
        <v>7</v>
      </c>
      <c r="Q147" s="25">
        <v>11</v>
      </c>
      <c r="R147" s="25">
        <v>1</v>
      </c>
      <c r="S147" s="23">
        <v>6</v>
      </c>
      <c r="T147" s="23">
        <v>5.3150000572204599</v>
      </c>
      <c r="U147" s="25">
        <v>0.48550781607627902</v>
      </c>
      <c r="V147" s="23">
        <v>36</v>
      </c>
    </row>
    <row r="148" spans="1:22" x14ac:dyDescent="0.25">
      <c r="A148" s="22">
        <v>1</v>
      </c>
      <c r="B148" s="25">
        <v>1000</v>
      </c>
      <c r="C148" s="23">
        <v>0</v>
      </c>
      <c r="D148" s="23">
        <v>2</v>
      </c>
      <c r="E148" s="23">
        <v>46</v>
      </c>
      <c r="F148" s="23">
        <v>12</v>
      </c>
      <c r="G148" s="25">
        <v>3</v>
      </c>
      <c r="H148" s="25">
        <v>5.5</v>
      </c>
      <c r="I148" s="25">
        <v>1885</v>
      </c>
      <c r="J148" s="25">
        <v>46</v>
      </c>
      <c r="K148" s="25">
        <v>12</v>
      </c>
      <c r="L148" s="25">
        <v>6.8965997695922896</v>
      </c>
      <c r="M148" s="25">
        <v>19000</v>
      </c>
      <c r="N148" s="25">
        <v>0.72149997949600198</v>
      </c>
      <c r="O148" s="25">
        <v>7</v>
      </c>
      <c r="P148" s="25">
        <v>7</v>
      </c>
      <c r="Q148" s="25">
        <v>9.5</v>
      </c>
      <c r="R148" s="25">
        <v>1</v>
      </c>
      <c r="S148" s="23">
        <v>11</v>
      </c>
      <c r="T148" s="23">
        <v>16</v>
      </c>
      <c r="U148" s="25">
        <v>1.0986123085021999</v>
      </c>
      <c r="V148" s="23">
        <v>121</v>
      </c>
    </row>
    <row r="149" spans="1:22" x14ac:dyDescent="0.25">
      <c r="A149" s="22">
        <v>1</v>
      </c>
      <c r="B149" s="25">
        <v>1904</v>
      </c>
      <c r="C149" s="23">
        <v>0</v>
      </c>
      <c r="D149" s="23">
        <v>2</v>
      </c>
      <c r="E149" s="23">
        <v>36</v>
      </c>
      <c r="F149" s="23">
        <v>12</v>
      </c>
      <c r="G149" s="25">
        <v>4.7269001007080096</v>
      </c>
      <c r="H149" s="25">
        <v>4.1999998092651403</v>
      </c>
      <c r="I149" s="25">
        <v>2860</v>
      </c>
      <c r="J149" s="25">
        <v>37</v>
      </c>
      <c r="K149" s="25">
        <v>12</v>
      </c>
      <c r="L149" s="25">
        <v>5.0454998016357404</v>
      </c>
      <c r="M149" s="25">
        <v>36872</v>
      </c>
      <c r="N149" s="25">
        <v>0.55150002241134599</v>
      </c>
      <c r="O149" s="25">
        <v>12</v>
      </c>
      <c r="P149" s="25">
        <v>12</v>
      </c>
      <c r="Q149" s="25">
        <v>11</v>
      </c>
      <c r="R149" s="25">
        <v>1</v>
      </c>
      <c r="S149" s="23">
        <v>14</v>
      </c>
      <c r="T149" s="23">
        <v>27.871982574462901</v>
      </c>
      <c r="U149" s="25">
        <v>1.5532696247100799</v>
      </c>
      <c r="V149" s="23">
        <v>196</v>
      </c>
    </row>
    <row r="150" spans="1:22" x14ac:dyDescent="0.25">
      <c r="A150" s="22">
        <v>1</v>
      </c>
      <c r="B150" s="25">
        <v>1771</v>
      </c>
      <c r="C150" s="23">
        <v>0</v>
      </c>
      <c r="D150" s="23">
        <v>1</v>
      </c>
      <c r="E150" s="23">
        <v>53</v>
      </c>
      <c r="F150" s="23">
        <v>14</v>
      </c>
      <c r="G150" s="25">
        <v>1.12929999828339</v>
      </c>
      <c r="H150" s="25">
        <v>9.9799995422363299</v>
      </c>
      <c r="I150" s="25">
        <v>1913</v>
      </c>
      <c r="J150" s="25">
        <v>48</v>
      </c>
      <c r="K150" s="25">
        <v>16</v>
      </c>
      <c r="L150" s="25">
        <v>17.25</v>
      </c>
      <c r="M150" s="25">
        <v>42000</v>
      </c>
      <c r="N150" s="25">
        <v>0.49149999022483798</v>
      </c>
      <c r="O150" s="25">
        <v>12</v>
      </c>
      <c r="P150" s="25">
        <v>12</v>
      </c>
      <c r="Q150" s="25">
        <v>14</v>
      </c>
      <c r="R150" s="25">
        <v>1</v>
      </c>
      <c r="S150" s="23">
        <v>17</v>
      </c>
      <c r="T150" s="23">
        <v>40.000011444091797</v>
      </c>
      <c r="U150" s="25">
        <v>0.121597968041897</v>
      </c>
      <c r="V150" s="23">
        <v>289</v>
      </c>
    </row>
    <row r="151" spans="1:22" x14ac:dyDescent="0.25">
      <c r="A151" s="22">
        <v>1</v>
      </c>
      <c r="B151" s="25">
        <v>1486</v>
      </c>
      <c r="C151" s="23">
        <v>0</v>
      </c>
      <c r="D151" s="23">
        <v>3</v>
      </c>
      <c r="E151" s="23">
        <v>40</v>
      </c>
      <c r="F151" s="23">
        <v>16</v>
      </c>
      <c r="G151" s="25">
        <v>7.4024000167846697</v>
      </c>
      <c r="H151" s="25">
        <v>6.25</v>
      </c>
      <c r="I151" s="25">
        <v>1800</v>
      </c>
      <c r="J151" s="25">
        <v>54</v>
      </c>
      <c r="K151" s="25">
        <v>16</v>
      </c>
      <c r="L151" s="25">
        <v>8.3332996368408203</v>
      </c>
      <c r="M151" s="25">
        <v>26900</v>
      </c>
      <c r="N151" s="25">
        <v>0.62150001525878895</v>
      </c>
      <c r="O151" s="25">
        <v>16</v>
      </c>
      <c r="P151" s="25">
        <v>14</v>
      </c>
      <c r="Q151" s="25">
        <v>11</v>
      </c>
      <c r="R151" s="25">
        <v>1</v>
      </c>
      <c r="S151" s="23">
        <v>17</v>
      </c>
      <c r="T151" s="23">
        <v>15.9000339508057</v>
      </c>
      <c r="U151" s="25">
        <v>2.0018043518066402</v>
      </c>
      <c r="V151" s="23">
        <v>289</v>
      </c>
    </row>
    <row r="152" spans="1:22" x14ac:dyDescent="0.25">
      <c r="A152" s="22">
        <v>1</v>
      </c>
      <c r="B152" s="25">
        <v>740</v>
      </c>
      <c r="C152" s="23">
        <v>0</v>
      </c>
      <c r="D152" s="23">
        <v>2</v>
      </c>
      <c r="E152" s="23">
        <v>42</v>
      </c>
      <c r="F152" s="23">
        <v>17</v>
      </c>
      <c r="G152" s="25">
        <v>4.4594998359680202</v>
      </c>
      <c r="H152" s="25">
        <v>1.6499999761581401</v>
      </c>
      <c r="I152" s="25">
        <v>2880</v>
      </c>
      <c r="J152" s="25">
        <v>45</v>
      </c>
      <c r="K152" s="25">
        <v>16</v>
      </c>
      <c r="L152" s="25">
        <v>9.375</v>
      </c>
      <c r="M152" s="25">
        <v>30800</v>
      </c>
      <c r="N152" s="25">
        <v>0.58149999380111705</v>
      </c>
      <c r="O152" s="25">
        <v>12</v>
      </c>
      <c r="P152" s="25">
        <v>10</v>
      </c>
      <c r="Q152" s="25">
        <v>9</v>
      </c>
      <c r="R152" s="25">
        <v>0</v>
      </c>
      <c r="S152" s="23">
        <v>14</v>
      </c>
      <c r="T152" s="23">
        <v>27.4999694824219</v>
      </c>
      <c r="U152" s="25">
        <v>1.4950366020202599</v>
      </c>
      <c r="V152" s="23">
        <v>196</v>
      </c>
    </row>
    <row r="153" spans="1:22" x14ac:dyDescent="0.25">
      <c r="A153" s="22">
        <v>1</v>
      </c>
      <c r="B153" s="25">
        <v>1820</v>
      </c>
      <c r="C153" s="23">
        <v>1</v>
      </c>
      <c r="D153" s="23">
        <v>1</v>
      </c>
      <c r="E153" s="23">
        <v>33</v>
      </c>
      <c r="F153" s="23">
        <v>15</v>
      </c>
      <c r="G153" s="25">
        <v>2.4725000858306898</v>
      </c>
      <c r="H153" s="25">
        <v>0</v>
      </c>
      <c r="I153" s="25">
        <v>1993</v>
      </c>
      <c r="J153" s="25">
        <v>32</v>
      </c>
      <c r="K153" s="25">
        <v>16</v>
      </c>
      <c r="L153" s="25">
        <v>8.2790002822875994</v>
      </c>
      <c r="M153" s="25">
        <v>21520</v>
      </c>
      <c r="N153" s="25">
        <v>0.69150000810623202</v>
      </c>
      <c r="O153" s="25">
        <v>12</v>
      </c>
      <c r="P153" s="25">
        <v>12</v>
      </c>
      <c r="Q153" s="25">
        <v>11</v>
      </c>
      <c r="R153" s="25">
        <v>1</v>
      </c>
      <c r="S153" s="23">
        <v>11</v>
      </c>
      <c r="T153" s="23">
        <v>17.0200500488281</v>
      </c>
      <c r="U153" s="25">
        <v>0.90522980690002397</v>
      </c>
      <c r="V153" s="23">
        <v>121</v>
      </c>
    </row>
    <row r="154" spans="1:22" x14ac:dyDescent="0.25">
      <c r="A154" s="22">
        <v>1</v>
      </c>
      <c r="B154" s="25">
        <v>1275</v>
      </c>
      <c r="C154" s="23">
        <v>0</v>
      </c>
      <c r="D154" s="23">
        <v>3</v>
      </c>
      <c r="E154" s="23">
        <v>43</v>
      </c>
      <c r="F154" s="23">
        <v>12</v>
      </c>
      <c r="G154" s="25">
        <v>1.8824000358581501</v>
      </c>
      <c r="H154" s="25">
        <v>3</v>
      </c>
      <c r="I154" s="25">
        <v>2250</v>
      </c>
      <c r="J154" s="25">
        <v>47</v>
      </c>
      <c r="K154" s="25">
        <v>14</v>
      </c>
      <c r="L154" s="25">
        <v>4.5</v>
      </c>
      <c r="M154" s="25">
        <v>24795</v>
      </c>
      <c r="N154" s="25">
        <v>0.69150000810623202</v>
      </c>
      <c r="O154" s="25">
        <v>7</v>
      </c>
      <c r="P154" s="25">
        <v>7</v>
      </c>
      <c r="Q154" s="25">
        <v>7.5</v>
      </c>
      <c r="R154" s="25">
        <v>1</v>
      </c>
      <c r="S154" s="23">
        <v>7</v>
      </c>
      <c r="T154" s="23">
        <v>22.394939422607401</v>
      </c>
      <c r="U154" s="25">
        <v>0.63254755735397294</v>
      </c>
      <c r="V154" s="23">
        <v>49</v>
      </c>
    </row>
    <row r="155" spans="1:22" x14ac:dyDescent="0.25">
      <c r="A155" s="22">
        <v>1</v>
      </c>
      <c r="B155" s="25">
        <v>450</v>
      </c>
      <c r="C155" s="23">
        <v>1</v>
      </c>
      <c r="D155" s="23">
        <v>0</v>
      </c>
      <c r="E155" s="23">
        <v>31</v>
      </c>
      <c r="F155" s="23">
        <v>16</v>
      </c>
      <c r="G155" s="25">
        <v>4</v>
      </c>
      <c r="H155" s="25">
        <v>4</v>
      </c>
      <c r="I155" s="25">
        <v>2286</v>
      </c>
      <c r="J155" s="25">
        <v>30</v>
      </c>
      <c r="K155" s="25">
        <v>16</v>
      </c>
      <c r="L155" s="25">
        <v>4.1995000839233398</v>
      </c>
      <c r="M155" s="25">
        <v>12900</v>
      </c>
      <c r="N155" s="25">
        <v>0.72149997949600198</v>
      </c>
      <c r="O155" s="25">
        <v>14</v>
      </c>
      <c r="P155" s="25">
        <v>16</v>
      </c>
      <c r="Q155" s="25">
        <v>14</v>
      </c>
      <c r="R155" s="25">
        <v>1</v>
      </c>
      <c r="S155" s="23">
        <v>8</v>
      </c>
      <c r="T155" s="23">
        <v>11.1000003814697</v>
      </c>
      <c r="U155" s="25">
        <v>1.3862943649292001</v>
      </c>
      <c r="V155" s="23">
        <v>64</v>
      </c>
    </row>
    <row r="156" spans="1:22" x14ac:dyDescent="0.25">
      <c r="A156" s="22">
        <v>1</v>
      </c>
      <c r="B156" s="25">
        <v>1221</v>
      </c>
      <c r="C156" s="23">
        <v>0</v>
      </c>
      <c r="D156" s="23">
        <v>0</v>
      </c>
      <c r="E156" s="23">
        <v>47</v>
      </c>
      <c r="F156" s="23">
        <v>17</v>
      </c>
      <c r="G156" s="25">
        <v>8.1899995803833008</v>
      </c>
      <c r="H156" s="25">
        <v>5.9899997711181596</v>
      </c>
      <c r="I156" s="25">
        <v>1880</v>
      </c>
      <c r="J156" s="25">
        <v>47</v>
      </c>
      <c r="K156" s="25">
        <v>16</v>
      </c>
      <c r="L156" s="25">
        <v>16.063999176025401</v>
      </c>
      <c r="M156" s="25">
        <v>42700</v>
      </c>
      <c r="N156" s="25">
        <v>0.49149999022483798</v>
      </c>
      <c r="O156" s="25">
        <v>7</v>
      </c>
      <c r="P156" s="25">
        <v>7</v>
      </c>
      <c r="Q156" s="25">
        <v>7.5</v>
      </c>
      <c r="R156" s="25">
        <v>1</v>
      </c>
      <c r="S156" s="23">
        <v>6</v>
      </c>
      <c r="T156" s="23">
        <v>32.7000122070313</v>
      </c>
      <c r="U156" s="25">
        <v>2.1029138565063499</v>
      </c>
      <c r="V156" s="23">
        <v>36</v>
      </c>
    </row>
    <row r="157" spans="1:22" x14ac:dyDescent="0.25">
      <c r="A157" s="22">
        <v>1</v>
      </c>
      <c r="B157" s="25">
        <v>1550</v>
      </c>
      <c r="C157" s="23">
        <v>0</v>
      </c>
      <c r="D157" s="23">
        <v>0</v>
      </c>
      <c r="E157" s="23">
        <v>54</v>
      </c>
      <c r="F157" s="23">
        <v>17</v>
      </c>
      <c r="G157" s="25">
        <v>7.0967998504638699</v>
      </c>
      <c r="H157" s="25">
        <v>6</v>
      </c>
      <c r="I157" s="25">
        <v>2350</v>
      </c>
      <c r="J157" s="25">
        <v>58</v>
      </c>
      <c r="K157" s="25">
        <v>17</v>
      </c>
      <c r="L157" s="25">
        <v>11.277000427246101</v>
      </c>
      <c r="M157" s="25">
        <v>38800</v>
      </c>
      <c r="N157" s="25">
        <v>0.52149999141693104</v>
      </c>
      <c r="O157" s="25">
        <v>10</v>
      </c>
      <c r="P157" s="25">
        <v>17</v>
      </c>
      <c r="Q157" s="25">
        <v>11</v>
      </c>
      <c r="R157" s="25">
        <v>1</v>
      </c>
      <c r="S157" s="23">
        <v>8</v>
      </c>
      <c r="T157" s="23">
        <v>27.799961090087901</v>
      </c>
      <c r="U157" s="25">
        <v>1.95964395999908</v>
      </c>
      <c r="V157" s="23">
        <v>64</v>
      </c>
    </row>
    <row r="158" spans="1:22" x14ac:dyDescent="0.25">
      <c r="A158" s="22">
        <v>1</v>
      </c>
      <c r="B158" s="25">
        <v>180</v>
      </c>
      <c r="C158" s="23">
        <v>1</v>
      </c>
      <c r="D158" s="23">
        <v>3</v>
      </c>
      <c r="E158" s="23">
        <v>33</v>
      </c>
      <c r="F158" s="23">
        <v>12</v>
      </c>
      <c r="G158" s="25">
        <v>1.6667000055313099</v>
      </c>
      <c r="H158" s="25">
        <v>0</v>
      </c>
      <c r="I158" s="25">
        <v>3640</v>
      </c>
      <c r="J158" s="25">
        <v>33</v>
      </c>
      <c r="K158" s="25">
        <v>11</v>
      </c>
      <c r="L158" s="25">
        <v>0.54939997196197499</v>
      </c>
      <c r="M158" s="25">
        <v>2500</v>
      </c>
      <c r="N158" s="25">
        <v>0.94150000810623202</v>
      </c>
      <c r="O158" s="25">
        <v>7</v>
      </c>
      <c r="P158" s="25">
        <v>3</v>
      </c>
      <c r="Q158" s="25">
        <v>3</v>
      </c>
      <c r="R158" s="25">
        <v>0</v>
      </c>
      <c r="S158" s="23">
        <v>4</v>
      </c>
      <c r="T158" s="23">
        <v>2.1999940872192401</v>
      </c>
      <c r="U158" s="25">
        <v>0.51084560155868497</v>
      </c>
      <c r="V158" s="23">
        <v>16</v>
      </c>
    </row>
    <row r="159" spans="1:22" x14ac:dyDescent="0.25">
      <c r="A159" s="22">
        <v>1</v>
      </c>
      <c r="B159" s="25">
        <v>2090</v>
      </c>
      <c r="C159" s="23">
        <v>0</v>
      </c>
      <c r="D159" s="23">
        <v>0</v>
      </c>
      <c r="E159" s="23">
        <v>43</v>
      </c>
      <c r="F159" s="23">
        <v>16</v>
      </c>
      <c r="G159" s="25">
        <v>3.4449999332428001</v>
      </c>
      <c r="H159" s="25">
        <v>3.8499999046325701</v>
      </c>
      <c r="I159" s="25">
        <v>1770</v>
      </c>
      <c r="J159" s="25">
        <v>47</v>
      </c>
      <c r="K159" s="25">
        <v>14</v>
      </c>
      <c r="L159" s="25">
        <v>9.5480003356933594</v>
      </c>
      <c r="M159" s="25">
        <v>26921</v>
      </c>
      <c r="N159" s="25">
        <v>0.62150001525878895</v>
      </c>
      <c r="O159" s="25">
        <v>14</v>
      </c>
      <c r="P159" s="25">
        <v>10</v>
      </c>
      <c r="Q159" s="25">
        <v>11</v>
      </c>
      <c r="R159" s="25">
        <v>1</v>
      </c>
      <c r="S159" s="23">
        <v>25</v>
      </c>
      <c r="T159" s="23">
        <v>19.720951080322301</v>
      </c>
      <c r="U159" s="25">
        <v>1.2369239330291799</v>
      </c>
      <c r="V159" s="23">
        <v>625</v>
      </c>
    </row>
    <row r="160" spans="1:22" x14ac:dyDescent="0.25">
      <c r="A160" s="22">
        <v>1</v>
      </c>
      <c r="B160" s="25">
        <v>1960</v>
      </c>
      <c r="C160" s="23">
        <v>0</v>
      </c>
      <c r="D160" s="23">
        <v>1</v>
      </c>
      <c r="E160" s="23">
        <v>46</v>
      </c>
      <c r="F160" s="23">
        <v>13</v>
      </c>
      <c r="G160" s="25">
        <v>4.2347002029418999</v>
      </c>
      <c r="H160" s="25">
        <v>4.1999998092651403</v>
      </c>
      <c r="I160" s="25">
        <v>1875</v>
      </c>
      <c r="J160" s="25">
        <v>49</v>
      </c>
      <c r="K160" s="25">
        <v>13</v>
      </c>
      <c r="L160" s="25">
        <v>5.3333001136779803</v>
      </c>
      <c r="M160" s="25">
        <v>18300</v>
      </c>
      <c r="N160" s="25">
        <v>0.69150000810623202</v>
      </c>
      <c r="O160" s="25">
        <v>7</v>
      </c>
      <c r="P160" s="25">
        <v>9</v>
      </c>
      <c r="Q160" s="25">
        <v>3</v>
      </c>
      <c r="R160" s="25">
        <v>0</v>
      </c>
      <c r="S160" s="23">
        <v>24</v>
      </c>
      <c r="T160" s="23">
        <v>9.9999876022338903</v>
      </c>
      <c r="U160" s="25">
        <v>1.4433125257492101</v>
      </c>
      <c r="V160" s="23">
        <v>576</v>
      </c>
    </row>
    <row r="161" spans="1:22" x14ac:dyDescent="0.25">
      <c r="A161" s="22">
        <v>1</v>
      </c>
      <c r="B161" s="25">
        <v>1440</v>
      </c>
      <c r="C161" s="23">
        <v>0</v>
      </c>
      <c r="D161" s="23">
        <v>3</v>
      </c>
      <c r="E161" s="23">
        <v>35</v>
      </c>
      <c r="F161" s="23">
        <v>12</v>
      </c>
      <c r="G161" s="25">
        <v>2.7778000831603999</v>
      </c>
      <c r="H161" s="25">
        <v>4.0999999046325701</v>
      </c>
      <c r="I161" s="25">
        <v>2200</v>
      </c>
      <c r="J161" s="25">
        <v>38</v>
      </c>
      <c r="K161" s="25">
        <v>9</v>
      </c>
      <c r="L161" s="25">
        <v>5.4545001983642596</v>
      </c>
      <c r="M161" s="25">
        <v>17200</v>
      </c>
      <c r="N161" s="25">
        <v>0.72149997949600198</v>
      </c>
      <c r="O161" s="25">
        <v>7</v>
      </c>
      <c r="P161" s="25">
        <v>7</v>
      </c>
      <c r="Q161" s="25">
        <v>14</v>
      </c>
      <c r="R161" s="25">
        <v>1</v>
      </c>
      <c r="S161" s="23">
        <v>11</v>
      </c>
      <c r="T161" s="23">
        <v>13.199968338012701</v>
      </c>
      <c r="U161" s="25">
        <v>1.0216592550277701</v>
      </c>
      <c r="V161" s="23">
        <v>121</v>
      </c>
    </row>
    <row r="162" spans="1:22" x14ac:dyDescent="0.25">
      <c r="A162" s="22">
        <v>1</v>
      </c>
      <c r="B162" s="25">
        <v>794</v>
      </c>
      <c r="C162" s="23">
        <v>0</v>
      </c>
      <c r="D162" s="23">
        <v>3</v>
      </c>
      <c r="E162" s="23">
        <v>37</v>
      </c>
      <c r="F162" s="23">
        <v>11</v>
      </c>
      <c r="G162" s="25">
        <v>1.88919997215271</v>
      </c>
      <c r="H162" s="25">
        <v>3.8499999046325701</v>
      </c>
      <c r="I162" s="25">
        <v>2033</v>
      </c>
      <c r="J162" s="25">
        <v>39</v>
      </c>
      <c r="K162" s="25">
        <v>12</v>
      </c>
      <c r="L162" s="25">
        <v>5.9025998115539604</v>
      </c>
      <c r="M162" s="25">
        <v>14209</v>
      </c>
      <c r="N162" s="25">
        <v>0.75150001049041804</v>
      </c>
      <c r="O162" s="25">
        <v>12</v>
      </c>
      <c r="P162" s="25">
        <v>3</v>
      </c>
      <c r="Q162" s="25">
        <v>9.5</v>
      </c>
      <c r="R162" s="25">
        <v>1</v>
      </c>
      <c r="S162" s="23">
        <v>19</v>
      </c>
      <c r="T162" s="23">
        <v>12.7089748382568</v>
      </c>
      <c r="U162" s="25">
        <v>0.63615345954894997</v>
      </c>
      <c r="V162" s="23">
        <v>361</v>
      </c>
    </row>
    <row r="163" spans="1:22" x14ac:dyDescent="0.25">
      <c r="A163" s="22">
        <v>1</v>
      </c>
      <c r="B163" s="25">
        <v>993</v>
      </c>
      <c r="C163" s="23">
        <v>0</v>
      </c>
      <c r="D163" s="23">
        <v>2</v>
      </c>
      <c r="E163" s="23">
        <v>37</v>
      </c>
      <c r="F163" s="23">
        <v>16</v>
      </c>
      <c r="G163" s="25">
        <v>5.03520011901856</v>
      </c>
      <c r="H163" s="25">
        <v>8.3000001907348597</v>
      </c>
      <c r="I163" s="25">
        <v>2739</v>
      </c>
      <c r="J163" s="25">
        <v>39</v>
      </c>
      <c r="K163" s="25">
        <v>17</v>
      </c>
      <c r="L163" s="25">
        <v>9.8576002120971697</v>
      </c>
      <c r="M163" s="25">
        <v>32300</v>
      </c>
      <c r="N163" s="25">
        <v>0.58149999380111705</v>
      </c>
      <c r="O163" s="25">
        <v>12</v>
      </c>
      <c r="P163" s="25">
        <v>16</v>
      </c>
      <c r="Q163" s="25">
        <v>14</v>
      </c>
      <c r="R163" s="25">
        <v>1</v>
      </c>
      <c r="S163" s="23">
        <v>9</v>
      </c>
      <c r="T163" s="23">
        <v>27.300046920776399</v>
      </c>
      <c r="U163" s="25">
        <v>1.6164532899856601</v>
      </c>
      <c r="V163" s="23">
        <v>81</v>
      </c>
    </row>
    <row r="164" spans="1:22" x14ac:dyDescent="0.25">
      <c r="A164" s="22">
        <v>1</v>
      </c>
      <c r="B164" s="25">
        <v>160</v>
      </c>
      <c r="C164" s="23">
        <v>0</v>
      </c>
      <c r="D164" s="23">
        <v>3</v>
      </c>
      <c r="E164" s="23">
        <v>34</v>
      </c>
      <c r="F164" s="23">
        <v>14</v>
      </c>
      <c r="G164" s="25">
        <v>1.25</v>
      </c>
      <c r="H164" s="25">
        <v>0</v>
      </c>
      <c r="I164" s="25">
        <v>1626</v>
      </c>
      <c r="J164" s="25">
        <v>38</v>
      </c>
      <c r="K164" s="25">
        <v>14</v>
      </c>
      <c r="L164" s="25">
        <v>11.685000419616699</v>
      </c>
      <c r="M164" s="25">
        <v>21400</v>
      </c>
      <c r="N164" s="25">
        <v>0.72149997949600198</v>
      </c>
      <c r="O164" s="25">
        <v>17</v>
      </c>
      <c r="P164" s="25">
        <v>12</v>
      </c>
      <c r="Q164" s="25">
        <v>7.5</v>
      </c>
      <c r="R164" s="25">
        <v>1</v>
      </c>
      <c r="S164" s="23">
        <v>19</v>
      </c>
      <c r="T164" s="23">
        <v>21.200000762939499</v>
      </c>
      <c r="U164" s="25">
        <v>0.22314354777336101</v>
      </c>
      <c r="V164" s="23">
        <v>361</v>
      </c>
    </row>
    <row r="165" spans="1:22" x14ac:dyDescent="0.25">
      <c r="A165" s="22">
        <v>1</v>
      </c>
      <c r="B165" s="25">
        <v>105</v>
      </c>
      <c r="C165" s="23">
        <v>1</v>
      </c>
      <c r="D165" s="23">
        <v>0</v>
      </c>
      <c r="E165" s="23">
        <v>43</v>
      </c>
      <c r="F165" s="23">
        <v>16</v>
      </c>
      <c r="G165" s="25">
        <v>2.8571000099182098</v>
      </c>
      <c r="H165" s="25">
        <v>0</v>
      </c>
      <c r="I165" s="25">
        <v>2248</v>
      </c>
      <c r="J165" s="25">
        <v>44</v>
      </c>
      <c r="K165" s="25">
        <v>17</v>
      </c>
      <c r="L165" s="25">
        <v>6.2277998924255398</v>
      </c>
      <c r="M165" s="25">
        <v>14700</v>
      </c>
      <c r="N165" s="25">
        <v>0.72149997949600198</v>
      </c>
      <c r="O165" s="25">
        <v>7</v>
      </c>
      <c r="P165" s="25">
        <v>7</v>
      </c>
      <c r="Q165" s="25">
        <v>9.5</v>
      </c>
      <c r="R165" s="25">
        <v>0</v>
      </c>
      <c r="S165" s="23">
        <v>14</v>
      </c>
      <c r="T165" s="23">
        <v>14.4000043869019</v>
      </c>
      <c r="U165" s="25">
        <v>1.0498070716857899</v>
      </c>
      <c r="V165" s="23">
        <v>196</v>
      </c>
    </row>
    <row r="166" spans="1:22" x14ac:dyDescent="0.25">
      <c r="A166" s="22">
        <v>1</v>
      </c>
      <c r="B166" s="25">
        <v>1200</v>
      </c>
      <c r="C166" s="23">
        <v>0</v>
      </c>
      <c r="D166" s="23">
        <v>0</v>
      </c>
      <c r="E166" s="23">
        <v>46</v>
      </c>
      <c r="F166" s="23">
        <v>12</v>
      </c>
      <c r="G166" s="25">
        <v>4.11670017242432</v>
      </c>
      <c r="H166" s="25">
        <v>4.32999992370606</v>
      </c>
      <c r="I166" s="25">
        <v>2140</v>
      </c>
      <c r="J166" s="25">
        <v>48</v>
      </c>
      <c r="K166" s="25">
        <v>12</v>
      </c>
      <c r="L166" s="25">
        <v>9.1747999191284197</v>
      </c>
      <c r="M166" s="25">
        <v>25516</v>
      </c>
      <c r="N166" s="25">
        <v>0.62150001525878895</v>
      </c>
      <c r="O166" s="25">
        <v>7</v>
      </c>
      <c r="P166" s="25">
        <v>7</v>
      </c>
      <c r="Q166" s="25">
        <v>9.5</v>
      </c>
      <c r="R166" s="25">
        <v>1</v>
      </c>
      <c r="S166" s="23">
        <v>22</v>
      </c>
      <c r="T166" s="23">
        <v>20.5759601593018</v>
      </c>
      <c r="U166" s="25">
        <v>1.4150519371032699</v>
      </c>
      <c r="V166" s="23">
        <v>484</v>
      </c>
    </row>
    <row r="167" spans="1:22" x14ac:dyDescent="0.25">
      <c r="A167" s="22">
        <v>1</v>
      </c>
      <c r="B167" s="25">
        <v>450</v>
      </c>
      <c r="C167" s="23">
        <v>0</v>
      </c>
      <c r="D167" s="23">
        <v>3</v>
      </c>
      <c r="E167" s="23">
        <v>35</v>
      </c>
      <c r="F167" s="23">
        <v>9</v>
      </c>
      <c r="G167" s="25">
        <v>1.77779996395111</v>
      </c>
      <c r="H167" s="25">
        <v>2.5999999046325701</v>
      </c>
      <c r="I167" s="25">
        <v>1985</v>
      </c>
      <c r="J167" s="25">
        <v>42</v>
      </c>
      <c r="K167" s="25">
        <v>12</v>
      </c>
      <c r="L167" s="25">
        <v>6.2972002029418999</v>
      </c>
      <c r="M167" s="25">
        <v>13300</v>
      </c>
      <c r="N167" s="25">
        <v>0.75150001049041804</v>
      </c>
      <c r="O167" s="25">
        <v>3</v>
      </c>
      <c r="P167" s="25">
        <v>7</v>
      </c>
      <c r="Q167" s="25">
        <v>5</v>
      </c>
      <c r="R167" s="25">
        <v>1</v>
      </c>
      <c r="S167" s="23">
        <v>6</v>
      </c>
      <c r="T167" s="23">
        <v>12.4999904632568</v>
      </c>
      <c r="U167" s="25">
        <v>0.57537662982940696</v>
      </c>
      <c r="V167" s="23">
        <v>36</v>
      </c>
    </row>
    <row r="168" spans="1:22" x14ac:dyDescent="0.25">
      <c r="A168" s="22">
        <v>1</v>
      </c>
      <c r="B168" s="25">
        <v>996</v>
      </c>
      <c r="C168" s="23">
        <v>0</v>
      </c>
      <c r="D168" s="23">
        <v>0</v>
      </c>
      <c r="E168" s="23">
        <v>46</v>
      </c>
      <c r="F168" s="23">
        <v>17</v>
      </c>
      <c r="G168" s="25">
        <v>13.5539999008179</v>
      </c>
      <c r="H168" s="25">
        <v>9.9799995422363299</v>
      </c>
      <c r="I168" s="25">
        <v>1528</v>
      </c>
      <c r="J168" s="25">
        <v>59</v>
      </c>
      <c r="K168" s="25">
        <v>17</v>
      </c>
      <c r="L168" s="25">
        <v>10.470999717712401</v>
      </c>
      <c r="M168" s="25">
        <v>31000</v>
      </c>
      <c r="N168" s="25">
        <v>0.58149999380111705</v>
      </c>
      <c r="O168" s="25">
        <v>12</v>
      </c>
      <c r="P168" s="25">
        <v>12</v>
      </c>
      <c r="Q168" s="25">
        <v>9.5</v>
      </c>
      <c r="R168" s="25">
        <v>1</v>
      </c>
      <c r="S168" s="23">
        <v>23</v>
      </c>
      <c r="T168" s="23">
        <v>17.500215530395501</v>
      </c>
      <c r="U168" s="25">
        <v>2.6066815853118901</v>
      </c>
      <c r="V168" s="23">
        <v>529</v>
      </c>
    </row>
    <row r="169" spans="1:22" x14ac:dyDescent="0.25">
      <c r="A169" s="22">
        <v>1</v>
      </c>
      <c r="B169" s="25">
        <v>1052</v>
      </c>
      <c r="C169" s="23">
        <v>0</v>
      </c>
      <c r="D169" s="23">
        <v>0</v>
      </c>
      <c r="E169" s="23">
        <v>46</v>
      </c>
      <c r="F169" s="23">
        <v>14</v>
      </c>
      <c r="G169" s="25">
        <v>4.5626997947692898</v>
      </c>
      <c r="H169" s="25">
        <v>4.9000000953674299</v>
      </c>
      <c r="I169" s="25">
        <v>1920</v>
      </c>
      <c r="J169" s="25">
        <v>48</v>
      </c>
      <c r="K169" s="25">
        <v>16</v>
      </c>
      <c r="L169" s="25">
        <v>14.583000183105501</v>
      </c>
      <c r="M169" s="25">
        <v>48800</v>
      </c>
      <c r="N169" s="25">
        <v>0.49149999022483798</v>
      </c>
      <c r="O169" s="25">
        <v>7</v>
      </c>
      <c r="P169" s="25">
        <v>3</v>
      </c>
      <c r="Q169" s="25">
        <v>11</v>
      </c>
      <c r="R169" s="25">
        <v>1</v>
      </c>
      <c r="S169" s="23">
        <v>15</v>
      </c>
      <c r="T169" s="23">
        <v>44.000038146972699</v>
      </c>
      <c r="U169" s="25">
        <v>1.5179145336151101</v>
      </c>
      <c r="V169" s="23">
        <v>225</v>
      </c>
    </row>
    <row r="170" spans="1:22" x14ac:dyDescent="0.25">
      <c r="A170" s="22">
        <v>1</v>
      </c>
      <c r="B170" s="25">
        <v>1128</v>
      </c>
      <c r="C170" s="23">
        <v>0</v>
      </c>
      <c r="D170" s="23">
        <v>2</v>
      </c>
      <c r="E170" s="23">
        <v>43</v>
      </c>
      <c r="F170" s="23">
        <v>12</v>
      </c>
      <c r="G170" s="25">
        <v>2.1277000904083301</v>
      </c>
      <c r="H170" s="25">
        <v>2.4000000953674299</v>
      </c>
      <c r="I170" s="25">
        <v>1918</v>
      </c>
      <c r="J170" s="25">
        <v>46</v>
      </c>
      <c r="K170" s="25">
        <v>10</v>
      </c>
      <c r="L170" s="25">
        <v>6.2143001556396502</v>
      </c>
      <c r="M170" s="25">
        <v>15519</v>
      </c>
      <c r="N170" s="25">
        <v>0.72149997949600198</v>
      </c>
      <c r="O170" s="25">
        <v>7</v>
      </c>
      <c r="P170" s="25">
        <v>7</v>
      </c>
      <c r="Q170" s="25">
        <v>14</v>
      </c>
      <c r="R170" s="25">
        <v>1</v>
      </c>
      <c r="S170" s="23">
        <v>6</v>
      </c>
      <c r="T170" s="23">
        <v>13.118954658508301</v>
      </c>
      <c r="U170" s="25">
        <v>0.75504159927368197</v>
      </c>
      <c r="V170" s="23">
        <v>36</v>
      </c>
    </row>
    <row r="171" spans="1:22" x14ac:dyDescent="0.25">
      <c r="A171" s="22">
        <v>1</v>
      </c>
      <c r="B171" s="25">
        <v>1840</v>
      </c>
      <c r="C171" s="23">
        <v>0</v>
      </c>
      <c r="D171" s="23">
        <v>0</v>
      </c>
      <c r="E171" s="23">
        <v>30</v>
      </c>
      <c r="F171" s="23">
        <v>12</v>
      </c>
      <c r="G171" s="25">
        <v>2.9890999794006401</v>
      </c>
      <c r="H171" s="25">
        <v>3.75</v>
      </c>
      <c r="I171" s="25">
        <v>2112</v>
      </c>
      <c r="J171" s="25">
        <v>30</v>
      </c>
      <c r="K171" s="25">
        <v>12</v>
      </c>
      <c r="L171" s="25">
        <v>6.6287999153137198</v>
      </c>
      <c r="M171" s="25">
        <v>19500</v>
      </c>
      <c r="N171" s="25">
        <v>0.69150000810623202</v>
      </c>
      <c r="O171" s="25">
        <v>7</v>
      </c>
      <c r="P171" s="25">
        <v>7</v>
      </c>
      <c r="Q171" s="25">
        <v>7.5</v>
      </c>
      <c r="R171" s="25">
        <v>0</v>
      </c>
      <c r="S171" s="23">
        <v>11</v>
      </c>
      <c r="T171" s="23">
        <v>14.0000562667847</v>
      </c>
      <c r="U171" s="25">
        <v>1.0949723720550499</v>
      </c>
      <c r="V171" s="23">
        <v>121</v>
      </c>
    </row>
    <row r="172" spans="1:22" x14ac:dyDescent="0.25">
      <c r="A172" s="22">
        <v>1</v>
      </c>
      <c r="B172" s="25">
        <v>1910</v>
      </c>
      <c r="C172" s="23">
        <v>0</v>
      </c>
      <c r="D172" s="23">
        <v>2</v>
      </c>
      <c r="E172" s="23">
        <v>41</v>
      </c>
      <c r="F172" s="23">
        <v>11</v>
      </c>
      <c r="G172" s="25">
        <v>2.5653998851776101</v>
      </c>
      <c r="H172" s="25">
        <v>2.5699999332428001</v>
      </c>
      <c r="I172" s="25">
        <v>2144</v>
      </c>
      <c r="J172" s="25">
        <v>46</v>
      </c>
      <c r="K172" s="25">
        <v>9</v>
      </c>
      <c r="L172" s="25">
        <v>3.8245999813079798</v>
      </c>
      <c r="M172" s="25">
        <v>14545</v>
      </c>
      <c r="N172" s="25">
        <v>0.72149997949600198</v>
      </c>
      <c r="O172" s="25">
        <v>3</v>
      </c>
      <c r="P172" s="25">
        <v>7</v>
      </c>
      <c r="Q172" s="25">
        <v>5</v>
      </c>
      <c r="R172" s="25">
        <v>0</v>
      </c>
      <c r="S172" s="23">
        <v>2</v>
      </c>
      <c r="T172" s="23">
        <v>9.6450862884521502</v>
      </c>
      <c r="U172" s="25">
        <v>0.94211435317993197</v>
      </c>
      <c r="V172" s="23">
        <v>4</v>
      </c>
    </row>
    <row r="173" spans="1:22" x14ac:dyDescent="0.25">
      <c r="A173" s="22">
        <v>1</v>
      </c>
      <c r="B173" s="25">
        <v>980</v>
      </c>
      <c r="C173" s="23">
        <v>0</v>
      </c>
      <c r="D173" s="23">
        <v>1</v>
      </c>
      <c r="E173" s="23">
        <v>54</v>
      </c>
      <c r="F173" s="23">
        <v>12</v>
      </c>
      <c r="G173" s="25">
        <v>5.6121997833251998</v>
      </c>
      <c r="H173" s="25">
        <v>5</v>
      </c>
      <c r="I173" s="25">
        <v>1920</v>
      </c>
      <c r="J173" s="25">
        <v>54</v>
      </c>
      <c r="K173" s="25">
        <v>15</v>
      </c>
      <c r="L173" s="25">
        <v>7.8125</v>
      </c>
      <c r="M173" s="25">
        <v>22897</v>
      </c>
      <c r="N173" s="25">
        <v>0.69150000810623202</v>
      </c>
      <c r="O173" s="25">
        <v>7</v>
      </c>
      <c r="P173" s="25">
        <v>7</v>
      </c>
      <c r="Q173" s="25">
        <v>14</v>
      </c>
      <c r="R173" s="25">
        <v>1</v>
      </c>
      <c r="S173" s="23">
        <v>22</v>
      </c>
      <c r="T173" s="23">
        <v>17.3970451354981</v>
      </c>
      <c r="U173" s="25">
        <v>1.72494280338287</v>
      </c>
      <c r="V173" s="23">
        <v>484</v>
      </c>
    </row>
    <row r="174" spans="1:22" x14ac:dyDescent="0.25">
      <c r="A174" s="22">
        <v>1</v>
      </c>
      <c r="B174" s="25">
        <v>2317</v>
      </c>
      <c r="C174" s="23">
        <v>0</v>
      </c>
      <c r="D174" s="23">
        <v>1</v>
      </c>
      <c r="E174" s="23">
        <v>31</v>
      </c>
      <c r="F174" s="23">
        <v>12</v>
      </c>
      <c r="G174" s="25">
        <v>2.8053998947143599</v>
      </c>
      <c r="H174" s="25">
        <v>3.8699998855590798</v>
      </c>
      <c r="I174" s="25">
        <v>2241</v>
      </c>
      <c r="J174" s="25">
        <v>41</v>
      </c>
      <c r="K174" s="25">
        <v>9</v>
      </c>
      <c r="L174" s="25">
        <v>3.4806001186370898</v>
      </c>
      <c r="M174" s="25">
        <v>14300</v>
      </c>
      <c r="N174" s="25">
        <v>0.72149997949600198</v>
      </c>
      <c r="O174" s="25">
        <v>10</v>
      </c>
      <c r="P174" s="25">
        <v>10</v>
      </c>
      <c r="Q174" s="25">
        <v>7.5</v>
      </c>
      <c r="R174" s="25">
        <v>1</v>
      </c>
      <c r="S174" s="23">
        <v>10</v>
      </c>
      <c r="T174" s="23">
        <v>7.7998886108398402</v>
      </c>
      <c r="U174" s="25">
        <v>1.0315461158752399</v>
      </c>
      <c r="V174" s="23">
        <v>100</v>
      </c>
    </row>
    <row r="175" spans="1:22" x14ac:dyDescent="0.25">
      <c r="A175" s="22">
        <v>1</v>
      </c>
      <c r="B175" s="25">
        <v>1089</v>
      </c>
      <c r="C175" s="23">
        <v>0</v>
      </c>
      <c r="D175" s="23">
        <v>0</v>
      </c>
      <c r="E175" s="23">
        <v>44</v>
      </c>
      <c r="F175" s="23">
        <v>10</v>
      </c>
      <c r="G175" s="25">
        <v>1.60699999332428</v>
      </c>
      <c r="H175" s="25">
        <v>0</v>
      </c>
      <c r="I175" s="25">
        <v>880</v>
      </c>
      <c r="J175" s="25">
        <v>47</v>
      </c>
      <c r="K175" s="25">
        <v>11</v>
      </c>
      <c r="L175" s="25">
        <v>5.5500001907348597</v>
      </c>
      <c r="M175" s="25">
        <v>14884</v>
      </c>
      <c r="N175" s="25">
        <v>0.75150001049041804</v>
      </c>
      <c r="O175" s="25">
        <v>10</v>
      </c>
      <c r="P175" s="25">
        <v>10</v>
      </c>
      <c r="Q175" s="25">
        <v>9.5</v>
      </c>
      <c r="R175" s="25">
        <v>1</v>
      </c>
      <c r="S175" s="23">
        <v>14</v>
      </c>
      <c r="T175" s="23">
        <v>13.1339769363403</v>
      </c>
      <c r="U175" s="25">
        <v>0.47436907887458801</v>
      </c>
      <c r="V175" s="23">
        <v>196</v>
      </c>
    </row>
    <row r="176" spans="1:22" x14ac:dyDescent="0.25">
      <c r="A176" s="22">
        <v>1</v>
      </c>
      <c r="B176" s="25">
        <v>800</v>
      </c>
      <c r="C176" s="23">
        <v>0</v>
      </c>
      <c r="D176" s="23">
        <v>1</v>
      </c>
      <c r="E176" s="23">
        <v>32</v>
      </c>
      <c r="F176" s="23">
        <v>12</v>
      </c>
      <c r="G176" s="25">
        <v>2.25</v>
      </c>
      <c r="H176" s="25">
        <v>0</v>
      </c>
      <c r="I176" s="25">
        <v>2070</v>
      </c>
      <c r="J176" s="25">
        <v>31</v>
      </c>
      <c r="K176" s="25">
        <v>16</v>
      </c>
      <c r="L176" s="25">
        <v>11.5939998626709</v>
      </c>
      <c r="M176" s="25">
        <v>27400</v>
      </c>
      <c r="N176" s="25">
        <v>0.62150001525878895</v>
      </c>
      <c r="O176" s="25">
        <v>12</v>
      </c>
      <c r="P176" s="25">
        <v>7</v>
      </c>
      <c r="Q176" s="25">
        <v>11</v>
      </c>
      <c r="R176" s="25">
        <v>1</v>
      </c>
      <c r="S176" s="23">
        <v>12</v>
      </c>
      <c r="T176" s="23">
        <v>25.600000381469702</v>
      </c>
      <c r="U176" s="25">
        <v>0.81093019247055098</v>
      </c>
      <c r="V176" s="23">
        <v>144</v>
      </c>
    </row>
    <row r="177" spans="1:22" x14ac:dyDescent="0.25">
      <c r="A177" s="22">
        <v>1</v>
      </c>
      <c r="B177" s="25">
        <v>1230</v>
      </c>
      <c r="C177" s="23">
        <v>0</v>
      </c>
      <c r="D177" s="23">
        <v>0</v>
      </c>
      <c r="E177" s="23">
        <v>47</v>
      </c>
      <c r="F177" s="23">
        <v>5</v>
      </c>
      <c r="G177" s="25">
        <v>2.0325000286102299</v>
      </c>
      <c r="H177" s="25">
        <v>2.8199999332428001</v>
      </c>
      <c r="I177" s="25">
        <v>1050</v>
      </c>
      <c r="J177" s="25">
        <v>53</v>
      </c>
      <c r="K177" s="25">
        <v>5</v>
      </c>
      <c r="L177" s="25">
        <v>9.5237998962402308</v>
      </c>
      <c r="M177" s="25">
        <v>16400</v>
      </c>
      <c r="N177" s="25">
        <v>0.72149997949600198</v>
      </c>
      <c r="O177" s="25">
        <v>7</v>
      </c>
      <c r="P177" s="25">
        <v>12</v>
      </c>
      <c r="Q177" s="25">
        <v>14</v>
      </c>
      <c r="R177" s="25">
        <v>1</v>
      </c>
      <c r="S177" s="23">
        <v>9</v>
      </c>
      <c r="T177" s="23">
        <v>13.9000253677368</v>
      </c>
      <c r="U177" s="25">
        <v>0.70926660299301203</v>
      </c>
      <c r="V177" s="23">
        <v>81</v>
      </c>
    </row>
    <row r="178" spans="1:22" x14ac:dyDescent="0.25">
      <c r="A178" s="22">
        <v>1</v>
      </c>
      <c r="B178" s="25">
        <v>1158</v>
      </c>
      <c r="C178" s="23">
        <v>0</v>
      </c>
      <c r="D178" s="23">
        <v>1</v>
      </c>
      <c r="E178" s="23">
        <v>46</v>
      </c>
      <c r="F178" s="23">
        <v>17</v>
      </c>
      <c r="G178" s="25">
        <v>5.53200006484985</v>
      </c>
      <c r="H178" s="25">
        <v>8.1000003814697301</v>
      </c>
      <c r="I178" s="25">
        <v>2635</v>
      </c>
      <c r="J178" s="25">
        <v>57</v>
      </c>
      <c r="K178" s="25">
        <v>17</v>
      </c>
      <c r="L178" s="25">
        <v>7.28049993515015</v>
      </c>
      <c r="M178" s="25">
        <v>25704</v>
      </c>
      <c r="N178" s="25">
        <v>0.62150001525878895</v>
      </c>
      <c r="O178" s="25">
        <v>14</v>
      </c>
      <c r="P178" s="25">
        <v>17</v>
      </c>
      <c r="Q178" s="25">
        <v>7.5</v>
      </c>
      <c r="R178" s="25">
        <v>0</v>
      </c>
      <c r="S178" s="23">
        <v>13</v>
      </c>
      <c r="T178" s="23">
        <v>19.2979431152344</v>
      </c>
      <c r="U178" s="25">
        <v>1.71054947376251</v>
      </c>
      <c r="V178" s="23">
        <v>169</v>
      </c>
    </row>
    <row r="179" spans="1:22" x14ac:dyDescent="0.25">
      <c r="A179" s="22">
        <v>1</v>
      </c>
      <c r="B179" s="25">
        <v>2272</v>
      </c>
      <c r="C179" s="23">
        <v>0</v>
      </c>
      <c r="D179" s="23">
        <v>0</v>
      </c>
      <c r="E179" s="23">
        <v>37</v>
      </c>
      <c r="F179" s="23">
        <v>11</v>
      </c>
      <c r="G179" s="25">
        <v>1.58449995517731</v>
      </c>
      <c r="H179" s="25">
        <v>3.71000003814697</v>
      </c>
      <c r="I179" s="25">
        <v>3000</v>
      </c>
      <c r="J179" s="25">
        <v>47</v>
      </c>
      <c r="K179" s="25">
        <v>8</v>
      </c>
      <c r="L179" s="25">
        <v>3</v>
      </c>
      <c r="M179" s="25">
        <v>12800</v>
      </c>
      <c r="N179" s="25">
        <v>0.72149997949600198</v>
      </c>
      <c r="O179" s="25">
        <v>10</v>
      </c>
      <c r="P179" s="25">
        <v>10</v>
      </c>
      <c r="Q179" s="25">
        <v>7.5</v>
      </c>
      <c r="R179" s="25">
        <v>0</v>
      </c>
      <c r="S179" s="23">
        <v>18</v>
      </c>
      <c r="T179" s="23">
        <v>9.2000160217285192</v>
      </c>
      <c r="U179" s="25">
        <v>0.460268884897232</v>
      </c>
      <c r="V179" s="23">
        <v>324</v>
      </c>
    </row>
    <row r="180" spans="1:22" x14ac:dyDescent="0.25">
      <c r="A180" s="22">
        <v>1</v>
      </c>
      <c r="B180" s="25">
        <v>528</v>
      </c>
      <c r="C180" s="23">
        <v>0</v>
      </c>
      <c r="D180" s="23">
        <v>2</v>
      </c>
      <c r="E180" s="23">
        <v>51</v>
      </c>
      <c r="F180" s="23">
        <v>12</v>
      </c>
      <c r="G180" s="25">
        <v>3.7878999710082999</v>
      </c>
      <c r="H180" s="25">
        <v>0</v>
      </c>
      <c r="I180" s="25">
        <v>2500</v>
      </c>
      <c r="J180" s="25">
        <v>50</v>
      </c>
      <c r="K180" s="25">
        <v>11</v>
      </c>
      <c r="L180" s="25">
        <v>10.3999996185303</v>
      </c>
      <c r="M180" s="25">
        <v>40000</v>
      </c>
      <c r="N180" s="25">
        <v>0.62150001525878895</v>
      </c>
      <c r="O180" s="25">
        <v>7</v>
      </c>
      <c r="P180" s="25">
        <v>7</v>
      </c>
      <c r="Q180" s="25">
        <v>7.5</v>
      </c>
      <c r="R180" s="25">
        <v>0</v>
      </c>
      <c r="S180" s="23">
        <v>8</v>
      </c>
      <c r="T180" s="23">
        <v>37.999988555908203</v>
      </c>
      <c r="U180" s="25">
        <v>1.3318117856979399</v>
      </c>
      <c r="V180" s="23">
        <v>64</v>
      </c>
    </row>
    <row r="181" spans="1:22" x14ac:dyDescent="0.25">
      <c r="A181" s="22">
        <v>1</v>
      </c>
      <c r="B181" s="25">
        <v>1000</v>
      </c>
      <c r="C181" s="23">
        <v>0</v>
      </c>
      <c r="D181" s="23">
        <v>1</v>
      </c>
      <c r="E181" s="23">
        <v>49</v>
      </c>
      <c r="F181" s="23">
        <v>12</v>
      </c>
      <c r="G181" s="25">
        <v>3</v>
      </c>
      <c r="H181" s="25">
        <v>0</v>
      </c>
      <c r="I181" s="25">
        <v>1990</v>
      </c>
      <c r="J181" s="25">
        <v>49</v>
      </c>
      <c r="K181" s="25">
        <v>12</v>
      </c>
      <c r="L181" s="25">
        <v>10.050000190734901</v>
      </c>
      <c r="M181" s="25">
        <v>47000</v>
      </c>
      <c r="N181" s="25">
        <v>0.66149997711181596</v>
      </c>
      <c r="O181" s="25">
        <v>7</v>
      </c>
      <c r="P181" s="25">
        <v>7</v>
      </c>
      <c r="Q181" s="25">
        <v>14</v>
      </c>
      <c r="R181" s="25">
        <v>1</v>
      </c>
      <c r="S181" s="23">
        <v>11</v>
      </c>
      <c r="T181" s="23">
        <v>44</v>
      </c>
      <c r="U181" s="25">
        <v>1.0986123085021999</v>
      </c>
      <c r="V181" s="23">
        <v>121</v>
      </c>
    </row>
    <row r="182" spans="1:22" x14ac:dyDescent="0.25">
      <c r="A182" s="22">
        <v>1</v>
      </c>
      <c r="B182" s="25">
        <v>520</v>
      </c>
      <c r="C182" s="23">
        <v>0</v>
      </c>
      <c r="D182" s="23">
        <v>4</v>
      </c>
      <c r="E182" s="23">
        <v>36</v>
      </c>
      <c r="F182" s="23">
        <v>14</v>
      </c>
      <c r="G182" s="25">
        <v>8.6538000106811506</v>
      </c>
      <c r="H182" s="25">
        <v>0</v>
      </c>
      <c r="I182" s="25">
        <v>2390</v>
      </c>
      <c r="J182" s="25">
        <v>37</v>
      </c>
      <c r="K182" s="25">
        <v>13</v>
      </c>
      <c r="L182" s="25">
        <v>8.7866001129150408</v>
      </c>
      <c r="M182" s="25">
        <v>25872</v>
      </c>
      <c r="N182" s="25">
        <v>0.66149997711181596</v>
      </c>
      <c r="O182" s="25">
        <v>10</v>
      </c>
      <c r="P182" s="25">
        <v>12</v>
      </c>
      <c r="Q182" s="25">
        <v>9.5</v>
      </c>
      <c r="R182" s="25">
        <v>1</v>
      </c>
      <c r="S182" s="23">
        <v>9</v>
      </c>
      <c r="T182" s="23">
        <v>21.372024536132798</v>
      </c>
      <c r="U182" s="25">
        <v>2.15799856185913</v>
      </c>
      <c r="V182" s="23">
        <v>81</v>
      </c>
    </row>
    <row r="183" spans="1:22" x14ac:dyDescent="0.25">
      <c r="A183" s="22">
        <v>1</v>
      </c>
      <c r="B183" s="25">
        <v>760</v>
      </c>
      <c r="C183" s="23">
        <v>0</v>
      </c>
      <c r="D183" s="23">
        <v>1</v>
      </c>
      <c r="E183" s="23">
        <v>39</v>
      </c>
      <c r="F183" s="23">
        <v>11</v>
      </c>
      <c r="G183" s="25">
        <v>4.2104997634887704</v>
      </c>
      <c r="H183" s="25">
        <v>3.9500000476837198</v>
      </c>
      <c r="I183" s="25">
        <v>1430</v>
      </c>
      <c r="J183" s="25">
        <v>44</v>
      </c>
      <c r="K183" s="25">
        <v>12</v>
      </c>
      <c r="L183" s="25">
        <v>10.1400003433228</v>
      </c>
      <c r="M183" s="25">
        <v>26868</v>
      </c>
      <c r="N183" s="25">
        <v>0.69150000810623202</v>
      </c>
      <c r="O183" s="25">
        <v>12</v>
      </c>
      <c r="P183" s="25">
        <v>7</v>
      </c>
      <c r="Q183" s="25">
        <v>9.5</v>
      </c>
      <c r="R183" s="25">
        <v>1</v>
      </c>
      <c r="S183" s="23">
        <v>9</v>
      </c>
      <c r="T183" s="23">
        <v>23.6680202484131</v>
      </c>
      <c r="U183" s="25">
        <v>1.4375813007354701</v>
      </c>
      <c r="V183" s="23">
        <v>81</v>
      </c>
    </row>
    <row r="184" spans="1:22" x14ac:dyDescent="0.25">
      <c r="A184" s="22">
        <v>1</v>
      </c>
      <c r="B184" s="25">
        <v>1920</v>
      </c>
      <c r="C184" s="23">
        <v>0</v>
      </c>
      <c r="D184" s="23">
        <v>2</v>
      </c>
      <c r="E184" s="23">
        <v>48</v>
      </c>
      <c r="F184" s="23">
        <v>12</v>
      </c>
      <c r="G184" s="25">
        <v>4.6875</v>
      </c>
      <c r="H184" s="25">
        <v>4.3000001907348597</v>
      </c>
      <c r="I184" s="25">
        <v>1800</v>
      </c>
      <c r="J184" s="25">
        <v>50</v>
      </c>
      <c r="K184" s="25">
        <v>8</v>
      </c>
      <c r="L184" s="25">
        <v>5</v>
      </c>
      <c r="M184" s="25">
        <v>18000</v>
      </c>
      <c r="N184" s="25">
        <v>0.69150000810623202</v>
      </c>
      <c r="O184" s="25">
        <v>12</v>
      </c>
      <c r="P184" s="25">
        <v>12</v>
      </c>
      <c r="Q184" s="25">
        <v>9.5</v>
      </c>
      <c r="R184" s="25">
        <v>1</v>
      </c>
      <c r="S184" s="23">
        <v>14</v>
      </c>
      <c r="T184" s="23">
        <v>9</v>
      </c>
      <c r="U184" s="25">
        <v>1.54489934444428</v>
      </c>
      <c r="V184" s="23">
        <v>196</v>
      </c>
    </row>
    <row r="185" spans="1:22" x14ac:dyDescent="0.25">
      <c r="A185" s="22">
        <v>1</v>
      </c>
      <c r="B185" s="25">
        <v>1220</v>
      </c>
      <c r="C185" s="23">
        <v>0</v>
      </c>
      <c r="D185" s="23">
        <v>2</v>
      </c>
      <c r="E185" s="23">
        <v>38</v>
      </c>
      <c r="F185" s="23">
        <v>14</v>
      </c>
      <c r="G185" s="25">
        <v>4.0984001159668004</v>
      </c>
      <c r="H185" s="25">
        <v>4.8400001525878897</v>
      </c>
      <c r="I185" s="25">
        <v>2103</v>
      </c>
      <c r="J185" s="25">
        <v>43</v>
      </c>
      <c r="K185" s="25">
        <v>17</v>
      </c>
      <c r="L185" s="25">
        <v>11.8879995346069</v>
      </c>
      <c r="M185" s="25">
        <v>30200</v>
      </c>
      <c r="N185" s="25">
        <v>0.58149999380111705</v>
      </c>
      <c r="O185" s="25">
        <v>7</v>
      </c>
      <c r="P185" s="25">
        <v>7</v>
      </c>
      <c r="Q185" s="25">
        <v>5</v>
      </c>
      <c r="R185" s="25">
        <v>1</v>
      </c>
      <c r="S185" s="23">
        <v>9</v>
      </c>
      <c r="T185" s="23">
        <v>25.199951171875</v>
      </c>
      <c r="U185" s="25">
        <v>1.4105967283248899</v>
      </c>
      <c r="V185" s="23">
        <v>81</v>
      </c>
    </row>
    <row r="186" spans="1:22" x14ac:dyDescent="0.25">
      <c r="A186" s="22">
        <v>1</v>
      </c>
      <c r="B186" s="25">
        <v>200</v>
      </c>
      <c r="C186" s="23">
        <v>0</v>
      </c>
      <c r="D186" s="23">
        <v>2</v>
      </c>
      <c r="E186" s="23">
        <v>40</v>
      </c>
      <c r="F186" s="23">
        <v>12</v>
      </c>
      <c r="G186" s="25">
        <v>25</v>
      </c>
      <c r="H186" s="25">
        <v>3</v>
      </c>
      <c r="I186" s="25">
        <v>1350</v>
      </c>
      <c r="J186" s="25">
        <v>42</v>
      </c>
      <c r="K186" s="25">
        <v>12</v>
      </c>
      <c r="L186" s="25">
        <v>13.333000183105501</v>
      </c>
      <c r="M186" s="25">
        <v>26220</v>
      </c>
      <c r="N186" s="25">
        <v>0.66149997711181596</v>
      </c>
      <c r="O186" s="25">
        <v>7</v>
      </c>
      <c r="P186" s="25">
        <v>7</v>
      </c>
      <c r="Q186" s="25">
        <v>7.5</v>
      </c>
      <c r="R186" s="25">
        <v>1</v>
      </c>
      <c r="S186" s="23">
        <v>2</v>
      </c>
      <c r="T186" s="23">
        <v>21.219999313354499</v>
      </c>
      <c r="U186" s="25">
        <v>3.2188758850097701</v>
      </c>
      <c r="V186" s="23">
        <v>4</v>
      </c>
    </row>
    <row r="187" spans="1:22" x14ac:dyDescent="0.25">
      <c r="A187" s="22">
        <v>1</v>
      </c>
      <c r="B187" s="25">
        <v>2480</v>
      </c>
      <c r="C187" s="23">
        <v>1</v>
      </c>
      <c r="D187" s="23">
        <v>5</v>
      </c>
      <c r="E187" s="23">
        <v>39</v>
      </c>
      <c r="F187" s="23">
        <v>10</v>
      </c>
      <c r="G187" s="25">
        <v>2.6331000328064</v>
      </c>
      <c r="H187" s="25">
        <v>4.1999998092651403</v>
      </c>
      <c r="I187" s="25">
        <v>2880</v>
      </c>
      <c r="J187" s="25">
        <v>36</v>
      </c>
      <c r="K187" s="25">
        <v>17</v>
      </c>
      <c r="L187" s="25">
        <v>8.6806001663208008</v>
      </c>
      <c r="M187" s="25">
        <v>40500</v>
      </c>
      <c r="N187" s="25">
        <v>0.58149999380111705</v>
      </c>
      <c r="O187" s="25">
        <v>7</v>
      </c>
      <c r="P187" s="25">
        <v>7</v>
      </c>
      <c r="Q187" s="25">
        <v>3</v>
      </c>
      <c r="R187" s="25">
        <v>0</v>
      </c>
      <c r="S187" s="23">
        <v>12</v>
      </c>
      <c r="T187" s="23">
        <v>33.969913482666001</v>
      </c>
      <c r="U187" s="25">
        <v>0.968161880970001</v>
      </c>
      <c r="V187" s="23">
        <v>144</v>
      </c>
    </row>
    <row r="188" spans="1:22" x14ac:dyDescent="0.25">
      <c r="A188" s="22">
        <v>1</v>
      </c>
      <c r="B188" s="25">
        <v>2750</v>
      </c>
      <c r="C188" s="23">
        <v>0</v>
      </c>
      <c r="D188" s="23">
        <v>0</v>
      </c>
      <c r="E188" s="23">
        <v>37</v>
      </c>
      <c r="F188" s="23">
        <v>16</v>
      </c>
      <c r="G188" s="25">
        <v>6</v>
      </c>
      <c r="H188" s="25">
        <v>9</v>
      </c>
      <c r="I188" s="25">
        <v>2400</v>
      </c>
      <c r="J188" s="25">
        <v>43</v>
      </c>
      <c r="K188" s="25">
        <v>17</v>
      </c>
      <c r="L188" s="25">
        <v>7.2916998863220197</v>
      </c>
      <c r="M188" s="25">
        <v>33570</v>
      </c>
      <c r="N188" s="25">
        <v>0.61000001430511497</v>
      </c>
      <c r="O188" s="25">
        <v>12</v>
      </c>
      <c r="P188" s="25">
        <v>7</v>
      </c>
      <c r="Q188" s="25">
        <v>7.5</v>
      </c>
      <c r="R188" s="25">
        <v>1</v>
      </c>
      <c r="S188" s="23">
        <v>15</v>
      </c>
      <c r="T188" s="23">
        <v>17.069999694824201</v>
      </c>
      <c r="U188" s="25">
        <v>1.7917594909668</v>
      </c>
      <c r="V188" s="23">
        <v>225</v>
      </c>
    </row>
    <row r="189" spans="1:22" x14ac:dyDescent="0.25">
      <c r="A189" s="22">
        <v>1</v>
      </c>
      <c r="B189" s="25">
        <v>2014</v>
      </c>
      <c r="C189" s="23">
        <v>0</v>
      </c>
      <c r="D189" s="23">
        <v>1</v>
      </c>
      <c r="E189" s="23">
        <v>49</v>
      </c>
      <c r="F189" s="23">
        <v>13</v>
      </c>
      <c r="G189" s="25">
        <v>5.4126000404357901</v>
      </c>
      <c r="H189" s="25">
        <v>4.0500001907348597</v>
      </c>
      <c r="I189" s="25">
        <v>1135</v>
      </c>
      <c r="J189" s="25">
        <v>47</v>
      </c>
      <c r="K189" s="25">
        <v>12</v>
      </c>
      <c r="L189" s="25">
        <v>3.5241999626159699</v>
      </c>
      <c r="M189" s="25">
        <v>16917</v>
      </c>
      <c r="N189" s="25">
        <v>0.72149997949600198</v>
      </c>
      <c r="O189" s="25">
        <v>7</v>
      </c>
      <c r="P189" s="25">
        <v>14</v>
      </c>
      <c r="Q189" s="25">
        <v>14</v>
      </c>
      <c r="R189" s="25">
        <v>1</v>
      </c>
      <c r="S189" s="23">
        <v>11</v>
      </c>
      <c r="T189" s="23">
        <v>6.0160236358642596</v>
      </c>
      <c r="U189" s="25">
        <v>1.6887295246124301</v>
      </c>
      <c r="V189" s="23">
        <v>121</v>
      </c>
    </row>
    <row r="190" spans="1:22" x14ac:dyDescent="0.25">
      <c r="A190" s="22">
        <v>1</v>
      </c>
      <c r="B190" s="25">
        <v>1355</v>
      </c>
      <c r="C190" s="23">
        <v>0</v>
      </c>
      <c r="D190" s="23">
        <v>3</v>
      </c>
      <c r="E190" s="23">
        <v>33</v>
      </c>
      <c r="F190" s="23">
        <v>12</v>
      </c>
      <c r="G190" s="25">
        <v>0.66420000791549705</v>
      </c>
      <c r="H190" s="25">
        <v>1</v>
      </c>
      <c r="I190" s="25">
        <v>2750</v>
      </c>
      <c r="J190" s="25">
        <v>35</v>
      </c>
      <c r="K190" s="25">
        <v>17</v>
      </c>
      <c r="L190" s="25">
        <v>6.1817998886108398</v>
      </c>
      <c r="M190" s="25">
        <v>18000</v>
      </c>
      <c r="N190" s="25">
        <v>0.72149997949600198</v>
      </c>
      <c r="O190" s="25">
        <v>12</v>
      </c>
      <c r="P190" s="25">
        <v>7</v>
      </c>
      <c r="Q190" s="25">
        <v>9.5</v>
      </c>
      <c r="R190" s="25">
        <v>0</v>
      </c>
      <c r="S190" s="23">
        <v>7</v>
      </c>
      <c r="T190" s="23">
        <v>17.100009918212901</v>
      </c>
      <c r="U190" s="25">
        <v>-0.40917196869850198</v>
      </c>
      <c r="V190" s="23">
        <v>49</v>
      </c>
    </row>
    <row r="191" spans="1:22" x14ac:dyDescent="0.25">
      <c r="A191" s="22">
        <v>1</v>
      </c>
      <c r="B191" s="25">
        <v>80</v>
      </c>
      <c r="C191" s="23">
        <v>0</v>
      </c>
      <c r="D191" s="23">
        <v>0</v>
      </c>
      <c r="E191" s="23">
        <v>30</v>
      </c>
      <c r="F191" s="23">
        <v>12</v>
      </c>
      <c r="G191" s="25">
        <v>1.25</v>
      </c>
      <c r="H191" s="25">
        <v>0</v>
      </c>
      <c r="I191" s="25">
        <v>2085</v>
      </c>
      <c r="J191" s="25">
        <v>32</v>
      </c>
      <c r="K191" s="25">
        <v>16</v>
      </c>
      <c r="L191" s="25">
        <v>2.9755001068115199</v>
      </c>
      <c r="M191" s="25">
        <v>8337</v>
      </c>
      <c r="N191" s="25">
        <v>0.75150001049041804</v>
      </c>
      <c r="O191" s="25">
        <v>12</v>
      </c>
      <c r="P191" s="25">
        <v>12</v>
      </c>
      <c r="Q191" s="25">
        <v>11</v>
      </c>
      <c r="R191" s="25">
        <v>1</v>
      </c>
      <c r="S191" s="23">
        <v>9</v>
      </c>
      <c r="T191" s="23">
        <v>8.23700046539307</v>
      </c>
      <c r="U191" s="25">
        <v>0.22314354777336101</v>
      </c>
      <c r="V191" s="23">
        <v>81</v>
      </c>
    </row>
    <row r="192" spans="1:22" x14ac:dyDescent="0.25">
      <c r="A192" s="22">
        <v>1</v>
      </c>
      <c r="B192" s="25">
        <v>1670</v>
      </c>
      <c r="C192" s="23">
        <v>0</v>
      </c>
      <c r="D192" s="23">
        <v>0</v>
      </c>
      <c r="E192" s="23">
        <v>54</v>
      </c>
      <c r="F192" s="23">
        <v>12</v>
      </c>
      <c r="G192" s="25">
        <v>2.2753999233245898</v>
      </c>
      <c r="H192" s="25">
        <v>2.0999999046325701</v>
      </c>
      <c r="I192" s="25">
        <v>2600</v>
      </c>
      <c r="J192" s="25">
        <v>56</v>
      </c>
      <c r="K192" s="25">
        <v>8</v>
      </c>
      <c r="L192" s="25">
        <v>4.5769000053405797</v>
      </c>
      <c r="M192" s="25">
        <v>17100</v>
      </c>
      <c r="N192" s="25">
        <v>0.72149997949600198</v>
      </c>
      <c r="O192" s="25">
        <v>12</v>
      </c>
      <c r="P192" s="25">
        <v>7</v>
      </c>
      <c r="Q192" s="25">
        <v>9.5</v>
      </c>
      <c r="R192" s="25">
        <v>0</v>
      </c>
      <c r="S192" s="23">
        <v>19</v>
      </c>
      <c r="T192" s="23">
        <v>13.300082206726101</v>
      </c>
      <c r="U192" s="25">
        <v>0.82215583324432395</v>
      </c>
      <c r="V192" s="23">
        <v>361</v>
      </c>
    </row>
    <row r="193" spans="1:22" x14ac:dyDescent="0.25">
      <c r="A193" s="22">
        <v>1</v>
      </c>
      <c r="B193" s="25">
        <v>520</v>
      </c>
      <c r="C193" s="23">
        <v>0</v>
      </c>
      <c r="D193" s="23">
        <v>4</v>
      </c>
      <c r="E193" s="23">
        <v>39</v>
      </c>
      <c r="F193" s="23">
        <v>11</v>
      </c>
      <c r="G193" s="25">
        <v>3.4614999294281001</v>
      </c>
      <c r="H193" s="25">
        <v>3.0499999523162802</v>
      </c>
      <c r="I193" s="25">
        <v>3542</v>
      </c>
      <c r="J193" s="25">
        <v>40</v>
      </c>
      <c r="K193" s="25">
        <v>12</v>
      </c>
      <c r="L193" s="25">
        <v>3.1056001186370898</v>
      </c>
      <c r="M193" s="25">
        <v>17800</v>
      </c>
      <c r="N193" s="25">
        <v>0.75150001049041804</v>
      </c>
      <c r="O193" s="25">
        <v>10</v>
      </c>
      <c r="P193" s="25">
        <v>7</v>
      </c>
      <c r="Q193" s="25">
        <v>11</v>
      </c>
      <c r="R193" s="25">
        <v>0</v>
      </c>
      <c r="S193" s="23">
        <v>11</v>
      </c>
      <c r="T193" s="23">
        <v>16.000020980835</v>
      </c>
      <c r="U193" s="25">
        <v>1.2417019605636599</v>
      </c>
      <c r="V193" s="23">
        <v>121</v>
      </c>
    </row>
    <row r="194" spans="1:22" x14ac:dyDescent="0.25">
      <c r="A194" s="22">
        <v>1</v>
      </c>
      <c r="B194" s="25">
        <v>288</v>
      </c>
      <c r="C194" s="23">
        <v>0</v>
      </c>
      <c r="D194" s="23">
        <v>3</v>
      </c>
      <c r="E194" s="23">
        <v>43</v>
      </c>
      <c r="F194" s="23">
        <v>12</v>
      </c>
      <c r="G194" s="25">
        <v>4.1666998863220197</v>
      </c>
      <c r="H194" s="25">
        <v>3</v>
      </c>
      <c r="I194" s="25">
        <v>1975</v>
      </c>
      <c r="J194" s="25">
        <v>43</v>
      </c>
      <c r="K194" s="25">
        <v>12</v>
      </c>
      <c r="L194" s="25">
        <v>5.8228001594543501</v>
      </c>
      <c r="M194" s="25">
        <v>13740</v>
      </c>
      <c r="N194" s="25">
        <v>0.75150001049041804</v>
      </c>
      <c r="O194" s="25">
        <v>12</v>
      </c>
      <c r="P194" s="25">
        <v>12</v>
      </c>
      <c r="Q194" s="25">
        <v>14</v>
      </c>
      <c r="R194" s="25">
        <v>1</v>
      </c>
      <c r="S194" s="23">
        <v>8</v>
      </c>
      <c r="T194" s="23">
        <v>12.539990425109901</v>
      </c>
      <c r="U194" s="25">
        <v>1.42712438106537</v>
      </c>
      <c r="V194" s="23">
        <v>64</v>
      </c>
    </row>
    <row r="195" spans="1:22" x14ac:dyDescent="0.25">
      <c r="A195" s="22">
        <v>1</v>
      </c>
      <c r="B195" s="25">
        <v>2014</v>
      </c>
      <c r="C195" s="23">
        <v>0</v>
      </c>
      <c r="D195" s="23">
        <v>3</v>
      </c>
      <c r="E195" s="23">
        <v>31</v>
      </c>
      <c r="F195" s="23">
        <v>9</v>
      </c>
      <c r="G195" s="25">
        <v>4.4686999320983896</v>
      </c>
      <c r="H195" s="25">
        <v>4.2600002288818404</v>
      </c>
      <c r="I195" s="25">
        <v>2400</v>
      </c>
      <c r="J195" s="25">
        <v>32</v>
      </c>
      <c r="K195" s="25">
        <v>12</v>
      </c>
      <c r="L195" s="25">
        <v>7.5</v>
      </c>
      <c r="M195" s="25">
        <v>27000</v>
      </c>
      <c r="N195" s="25">
        <v>0.62150001525878895</v>
      </c>
      <c r="O195" s="25">
        <v>10</v>
      </c>
      <c r="P195" s="25">
        <v>3</v>
      </c>
      <c r="Q195" s="25">
        <v>9.5</v>
      </c>
      <c r="R195" s="25">
        <v>1</v>
      </c>
      <c r="S195" s="23">
        <v>13</v>
      </c>
      <c r="T195" s="23">
        <v>18.000038146972699</v>
      </c>
      <c r="U195" s="25">
        <v>1.49709749221802</v>
      </c>
      <c r="V195" s="23">
        <v>169</v>
      </c>
    </row>
    <row r="196" spans="1:22" x14ac:dyDescent="0.25">
      <c r="A196" s="22">
        <v>1</v>
      </c>
      <c r="B196" s="25">
        <v>800</v>
      </c>
      <c r="C196" s="23">
        <v>0</v>
      </c>
      <c r="D196" s="23">
        <v>3</v>
      </c>
      <c r="E196" s="23">
        <v>33</v>
      </c>
      <c r="F196" s="23">
        <v>13</v>
      </c>
      <c r="G196" s="25">
        <v>1.75</v>
      </c>
      <c r="H196" s="25">
        <v>0</v>
      </c>
      <c r="I196" s="25">
        <v>3000</v>
      </c>
      <c r="J196" s="25">
        <v>37</v>
      </c>
      <c r="K196" s="25">
        <v>14</v>
      </c>
      <c r="L196" s="25">
        <v>8.3332996368408203</v>
      </c>
      <c r="M196" s="25">
        <v>32600</v>
      </c>
      <c r="N196" s="25">
        <v>0.62150001525878895</v>
      </c>
      <c r="O196" s="25">
        <v>12</v>
      </c>
      <c r="P196" s="25">
        <v>7</v>
      </c>
      <c r="Q196" s="25">
        <v>7.5</v>
      </c>
      <c r="R196" s="25">
        <v>1</v>
      </c>
      <c r="S196" s="23">
        <v>4</v>
      </c>
      <c r="T196" s="23">
        <v>31.200000762939499</v>
      </c>
      <c r="U196" s="25">
        <v>0.55961579084396396</v>
      </c>
      <c r="V196" s="23">
        <v>16</v>
      </c>
    </row>
    <row r="197" spans="1:22" x14ac:dyDescent="0.25">
      <c r="A197" s="22">
        <v>1</v>
      </c>
      <c r="B197" s="25">
        <v>1984</v>
      </c>
      <c r="C197" s="23">
        <v>0</v>
      </c>
      <c r="D197" s="23">
        <v>3</v>
      </c>
      <c r="E197" s="23">
        <v>40</v>
      </c>
      <c r="F197" s="23">
        <v>12</v>
      </c>
      <c r="G197" s="25">
        <v>3.6693999767303498</v>
      </c>
      <c r="H197" s="25">
        <v>4.25</v>
      </c>
      <c r="I197" s="25">
        <v>1960</v>
      </c>
      <c r="J197" s="25">
        <v>39</v>
      </c>
      <c r="K197" s="25">
        <v>14</v>
      </c>
      <c r="L197" s="25">
        <v>9.2347002029418999</v>
      </c>
      <c r="M197" s="25">
        <v>28030</v>
      </c>
      <c r="N197" s="25">
        <v>0.66149997711181596</v>
      </c>
      <c r="O197" s="25">
        <v>12</v>
      </c>
      <c r="P197" s="25">
        <v>12</v>
      </c>
      <c r="Q197" s="25">
        <v>14</v>
      </c>
      <c r="R197" s="25">
        <v>1</v>
      </c>
      <c r="S197" s="23">
        <v>7</v>
      </c>
      <c r="T197" s="23">
        <v>20.7499103546143</v>
      </c>
      <c r="U197" s="25">
        <v>1.3000282049179099</v>
      </c>
      <c r="V197" s="23">
        <v>49</v>
      </c>
    </row>
    <row r="198" spans="1:22" x14ac:dyDescent="0.25">
      <c r="A198" s="22">
        <v>1</v>
      </c>
      <c r="B198" s="25">
        <v>1823</v>
      </c>
      <c r="C198" s="23">
        <v>0</v>
      </c>
      <c r="D198" s="23">
        <v>1</v>
      </c>
      <c r="E198" s="23">
        <v>36</v>
      </c>
      <c r="F198" s="23">
        <v>12</v>
      </c>
      <c r="G198" s="25">
        <v>6.5826001167297399</v>
      </c>
      <c r="H198" s="25">
        <v>6</v>
      </c>
      <c r="I198" s="25">
        <v>2000</v>
      </c>
      <c r="J198" s="25">
        <v>39</v>
      </c>
      <c r="K198" s="25">
        <v>9</v>
      </c>
      <c r="L198" s="25">
        <v>5.5</v>
      </c>
      <c r="M198" s="25">
        <v>23100</v>
      </c>
      <c r="N198" s="25">
        <v>0.66149997711181596</v>
      </c>
      <c r="O198" s="25">
        <v>12</v>
      </c>
      <c r="P198" s="25">
        <v>12</v>
      </c>
      <c r="Q198" s="25">
        <v>3</v>
      </c>
      <c r="R198" s="25">
        <v>0</v>
      </c>
      <c r="S198" s="23">
        <v>19</v>
      </c>
      <c r="T198" s="23">
        <v>11.0999202728272</v>
      </c>
      <c r="U198" s="25">
        <v>1.8844298124313399</v>
      </c>
      <c r="V198" s="23">
        <v>361</v>
      </c>
    </row>
    <row r="199" spans="1:22" x14ac:dyDescent="0.25">
      <c r="A199" s="22">
        <v>1</v>
      </c>
      <c r="B199" s="25">
        <v>1500</v>
      </c>
      <c r="C199" s="23">
        <v>0</v>
      </c>
      <c r="D199" s="23">
        <v>0</v>
      </c>
      <c r="E199" s="23">
        <v>51</v>
      </c>
      <c r="F199" s="23">
        <v>12</v>
      </c>
      <c r="G199" s="25">
        <v>2.5999999046325701</v>
      </c>
      <c r="H199" s="25">
        <v>2</v>
      </c>
      <c r="I199" s="25">
        <v>3000</v>
      </c>
      <c r="J199" s="25">
        <v>51</v>
      </c>
      <c r="K199" s="25">
        <v>12</v>
      </c>
      <c r="L199" s="25">
        <v>6</v>
      </c>
      <c r="M199" s="25">
        <v>24580</v>
      </c>
      <c r="N199" s="25">
        <v>0.66149997711181596</v>
      </c>
      <c r="O199" s="25">
        <v>7</v>
      </c>
      <c r="P199" s="25">
        <v>7</v>
      </c>
      <c r="Q199" s="25">
        <v>9.5</v>
      </c>
      <c r="R199" s="25">
        <v>1</v>
      </c>
      <c r="S199" s="23">
        <v>14</v>
      </c>
      <c r="T199" s="23">
        <v>20.680000305175799</v>
      </c>
      <c r="U199" s="25">
        <v>0.95551139116287198</v>
      </c>
      <c r="V199" s="23">
        <v>196</v>
      </c>
    </row>
    <row r="200" spans="1:22" x14ac:dyDescent="0.25">
      <c r="A200" s="22">
        <v>1</v>
      </c>
      <c r="B200" s="25">
        <v>2261</v>
      </c>
      <c r="C200" s="23">
        <v>0</v>
      </c>
      <c r="D200" s="23">
        <v>1</v>
      </c>
      <c r="E200" s="23">
        <v>44</v>
      </c>
      <c r="F200" s="23">
        <v>13</v>
      </c>
      <c r="G200" s="25">
        <v>4.8650999069213903</v>
      </c>
      <c r="H200" s="25">
        <v>5.5</v>
      </c>
      <c r="I200" s="25">
        <v>2400</v>
      </c>
      <c r="J200" s="25">
        <v>43</v>
      </c>
      <c r="K200" s="25">
        <v>12</v>
      </c>
      <c r="L200" s="25">
        <v>6.6666998863220197</v>
      </c>
      <c r="M200" s="25">
        <v>29000</v>
      </c>
      <c r="N200" s="25">
        <v>0.62150001525878895</v>
      </c>
      <c r="O200" s="25">
        <v>12</v>
      </c>
      <c r="P200" s="25">
        <v>7</v>
      </c>
      <c r="Q200" s="25">
        <v>9.5</v>
      </c>
      <c r="R200" s="25">
        <v>1</v>
      </c>
      <c r="S200" s="23">
        <v>14</v>
      </c>
      <c r="T200" s="23">
        <v>18.0000095367432</v>
      </c>
      <c r="U200" s="25">
        <v>1.58208727836609</v>
      </c>
      <c r="V200" s="23">
        <v>196</v>
      </c>
    </row>
    <row r="201" spans="1:22" x14ac:dyDescent="0.25">
      <c r="A201" s="22">
        <v>1</v>
      </c>
      <c r="B201" s="25">
        <v>1728</v>
      </c>
      <c r="C201" s="23">
        <v>0</v>
      </c>
      <c r="D201" s="23">
        <v>3</v>
      </c>
      <c r="E201" s="23">
        <v>42</v>
      </c>
      <c r="F201" s="23">
        <v>16</v>
      </c>
      <c r="G201" s="25">
        <v>5.7870001792907697</v>
      </c>
      <c r="H201" s="25">
        <v>6.25</v>
      </c>
      <c r="I201" s="25">
        <v>2450</v>
      </c>
      <c r="J201" s="25">
        <v>48</v>
      </c>
      <c r="K201" s="25">
        <v>14</v>
      </c>
      <c r="L201" s="25">
        <v>13.0609998703003</v>
      </c>
      <c r="M201" s="25">
        <v>42430</v>
      </c>
      <c r="N201" s="25">
        <v>0.52149999141693104</v>
      </c>
      <c r="O201" s="25">
        <v>12</v>
      </c>
      <c r="P201" s="25">
        <v>14</v>
      </c>
      <c r="Q201" s="25">
        <v>9.5</v>
      </c>
      <c r="R201" s="25">
        <v>1</v>
      </c>
      <c r="S201" s="23">
        <v>3</v>
      </c>
      <c r="T201" s="23">
        <v>32.430065155029297</v>
      </c>
      <c r="U201" s="25">
        <v>1.7556140422821001</v>
      </c>
      <c r="V201" s="23">
        <v>9</v>
      </c>
    </row>
    <row r="202" spans="1:22" x14ac:dyDescent="0.25">
      <c r="A202" s="22">
        <v>1</v>
      </c>
      <c r="B202" s="25">
        <v>1960</v>
      </c>
      <c r="C202" s="23">
        <v>0</v>
      </c>
      <c r="D202" s="23">
        <v>1</v>
      </c>
      <c r="E202" s="23">
        <v>40</v>
      </c>
      <c r="F202" s="23">
        <v>12</v>
      </c>
      <c r="G202" s="25">
        <v>4.5408000946044904</v>
      </c>
      <c r="H202" s="25">
        <v>5</v>
      </c>
      <c r="I202" s="25">
        <v>2423</v>
      </c>
      <c r="J202" s="25">
        <v>40</v>
      </c>
      <c r="K202" s="25">
        <v>8</v>
      </c>
      <c r="L202" s="25">
        <v>12.793999671936</v>
      </c>
      <c r="M202" s="25">
        <v>41800</v>
      </c>
      <c r="N202" s="25">
        <v>0.52149999141693104</v>
      </c>
      <c r="O202" s="25">
        <v>12</v>
      </c>
      <c r="P202" s="25">
        <v>12</v>
      </c>
      <c r="Q202" s="25">
        <v>7.5</v>
      </c>
      <c r="R202" s="25">
        <v>1</v>
      </c>
      <c r="S202" s="23">
        <v>9</v>
      </c>
      <c r="T202" s="23">
        <v>32.900032043457003</v>
      </c>
      <c r="U202" s="25">
        <v>1.5131032466888401</v>
      </c>
      <c r="V202" s="23">
        <v>81</v>
      </c>
    </row>
    <row r="203" spans="1:22" x14ac:dyDescent="0.25">
      <c r="A203" s="22">
        <v>1</v>
      </c>
      <c r="B203" s="25">
        <v>1578</v>
      </c>
      <c r="C203" s="23">
        <v>1</v>
      </c>
      <c r="D203" s="23">
        <v>1</v>
      </c>
      <c r="E203" s="23">
        <v>34</v>
      </c>
      <c r="F203" s="23">
        <v>16</v>
      </c>
      <c r="G203" s="25">
        <v>9.5057001113891602</v>
      </c>
      <c r="H203" s="25">
        <v>7.7199997901916504</v>
      </c>
      <c r="I203" s="25">
        <v>2000</v>
      </c>
      <c r="J203" s="25">
        <v>33</v>
      </c>
      <c r="K203" s="25">
        <v>16</v>
      </c>
      <c r="L203" s="25">
        <v>12</v>
      </c>
      <c r="M203" s="25">
        <v>39100</v>
      </c>
      <c r="N203" s="25">
        <v>0.57999998331070002</v>
      </c>
      <c r="O203" s="25">
        <v>12</v>
      </c>
      <c r="P203" s="25">
        <v>17</v>
      </c>
      <c r="Q203" s="25">
        <v>9.5</v>
      </c>
      <c r="R203" s="25">
        <v>1</v>
      </c>
      <c r="S203" s="23">
        <v>7</v>
      </c>
      <c r="T203" s="23">
        <v>24.1000061035156</v>
      </c>
      <c r="U203" s="25">
        <v>2.25189161300659</v>
      </c>
      <c r="V203" s="23">
        <v>49</v>
      </c>
    </row>
    <row r="204" spans="1:22" x14ac:dyDescent="0.25">
      <c r="A204" s="22">
        <v>1</v>
      </c>
      <c r="B204" s="25">
        <v>1316</v>
      </c>
      <c r="C204" s="23">
        <v>0</v>
      </c>
      <c r="D204" s="23">
        <v>0</v>
      </c>
      <c r="E204" s="23">
        <v>30</v>
      </c>
      <c r="F204" s="23">
        <v>17</v>
      </c>
      <c r="G204" s="25">
        <v>10.6379995346069</v>
      </c>
      <c r="H204" s="25">
        <v>7</v>
      </c>
      <c r="I204" s="25">
        <v>2526</v>
      </c>
      <c r="J204" s="25">
        <v>41</v>
      </c>
      <c r="K204" s="25">
        <v>16</v>
      </c>
      <c r="L204" s="25">
        <v>6.7300000190734899</v>
      </c>
      <c r="M204" s="25">
        <v>31800</v>
      </c>
      <c r="N204" s="25">
        <v>0.58149999380111705</v>
      </c>
      <c r="O204" s="25">
        <v>16</v>
      </c>
      <c r="P204" s="25">
        <v>17</v>
      </c>
      <c r="Q204" s="25">
        <v>11</v>
      </c>
      <c r="R204" s="25">
        <v>1</v>
      </c>
      <c r="S204" s="23">
        <v>7</v>
      </c>
      <c r="T204" s="23">
        <v>17.800392150878899</v>
      </c>
      <c r="U204" s="25">
        <v>2.3644323348999001</v>
      </c>
      <c r="V204" s="23">
        <v>49</v>
      </c>
    </row>
    <row r="205" spans="1:22" x14ac:dyDescent="0.25">
      <c r="A205" s="22">
        <v>1</v>
      </c>
      <c r="B205" s="25">
        <v>1530</v>
      </c>
      <c r="C205" s="23">
        <v>0</v>
      </c>
      <c r="D205" s="23">
        <v>0</v>
      </c>
      <c r="E205" s="23">
        <v>54</v>
      </c>
      <c r="F205" s="23">
        <v>12</v>
      </c>
      <c r="G205" s="25">
        <v>1.1110999584198</v>
      </c>
      <c r="H205" s="25">
        <v>1.12999999523163</v>
      </c>
      <c r="I205" s="25">
        <v>2695</v>
      </c>
      <c r="J205" s="25">
        <v>53</v>
      </c>
      <c r="K205" s="25">
        <v>12</v>
      </c>
      <c r="L205" s="25">
        <v>6.6789999008178702</v>
      </c>
      <c r="M205" s="25">
        <v>22200</v>
      </c>
      <c r="N205" s="25">
        <v>0.69150000810623202</v>
      </c>
      <c r="O205" s="25">
        <v>7</v>
      </c>
      <c r="P205" s="25">
        <v>7</v>
      </c>
      <c r="Q205" s="25">
        <v>14</v>
      </c>
      <c r="R205" s="25">
        <v>0</v>
      </c>
      <c r="S205" s="23">
        <v>14</v>
      </c>
      <c r="T205" s="23">
        <v>20.500017166137699</v>
      </c>
      <c r="U205" s="25">
        <v>0.105350479483604</v>
      </c>
      <c r="V205" s="23">
        <v>196</v>
      </c>
    </row>
    <row r="206" spans="1:22" x14ac:dyDescent="0.25">
      <c r="A206" s="22">
        <v>1</v>
      </c>
      <c r="B206" s="25">
        <v>2220</v>
      </c>
      <c r="C206" s="23">
        <v>0</v>
      </c>
      <c r="D206" s="23">
        <v>0</v>
      </c>
      <c r="E206" s="23">
        <v>51</v>
      </c>
      <c r="F206" s="23">
        <v>12</v>
      </c>
      <c r="G206" s="25">
        <v>4.0541000366210902</v>
      </c>
      <c r="H206" s="25">
        <v>4.3699998855590803</v>
      </c>
      <c r="I206" s="25">
        <v>2048</v>
      </c>
      <c r="J206" s="25">
        <v>54</v>
      </c>
      <c r="K206" s="25">
        <v>12</v>
      </c>
      <c r="L206" s="25">
        <v>4.3944997787475604</v>
      </c>
      <c r="M206" s="25">
        <v>19500</v>
      </c>
      <c r="N206" s="25">
        <v>0.69150000810623202</v>
      </c>
      <c r="O206" s="25">
        <v>16</v>
      </c>
      <c r="P206" s="25">
        <v>7</v>
      </c>
      <c r="Q206" s="25">
        <v>3</v>
      </c>
      <c r="R206" s="25">
        <v>0</v>
      </c>
      <c r="S206" s="23">
        <v>29</v>
      </c>
      <c r="T206" s="23">
        <v>10.4998979568481</v>
      </c>
      <c r="U206" s="25">
        <v>1.3997287750244101</v>
      </c>
      <c r="V206" s="23">
        <v>841</v>
      </c>
    </row>
    <row r="207" spans="1:22" x14ac:dyDescent="0.25">
      <c r="A207" s="22">
        <v>1</v>
      </c>
      <c r="B207" s="25">
        <v>1336</v>
      </c>
      <c r="C207" s="23">
        <v>0</v>
      </c>
      <c r="D207" s="23">
        <v>2</v>
      </c>
      <c r="E207" s="23">
        <v>44</v>
      </c>
      <c r="F207" s="23">
        <v>9</v>
      </c>
      <c r="G207" s="25">
        <v>2.6870999336242698</v>
      </c>
      <c r="H207" s="25">
        <v>2.6400001049041801</v>
      </c>
      <c r="I207" s="25">
        <v>1920</v>
      </c>
      <c r="J207" s="25">
        <v>46</v>
      </c>
      <c r="K207" s="25">
        <v>11</v>
      </c>
      <c r="L207" s="25">
        <v>4.6875</v>
      </c>
      <c r="M207" s="25">
        <v>14027</v>
      </c>
      <c r="N207" s="25">
        <v>0.75150001049041804</v>
      </c>
      <c r="O207" s="25">
        <v>7</v>
      </c>
      <c r="P207" s="25">
        <v>10</v>
      </c>
      <c r="Q207" s="25">
        <v>11</v>
      </c>
      <c r="R207" s="25">
        <v>0</v>
      </c>
      <c r="S207" s="23">
        <v>19</v>
      </c>
      <c r="T207" s="23">
        <v>10.437034606933601</v>
      </c>
      <c r="U207" s="25">
        <v>0.98846250772476196</v>
      </c>
      <c r="V207" s="23">
        <v>361</v>
      </c>
    </row>
    <row r="208" spans="1:22" x14ac:dyDescent="0.25">
      <c r="A208" s="22">
        <v>1</v>
      </c>
      <c r="B208" s="25">
        <v>1008</v>
      </c>
      <c r="C208" s="23">
        <v>0</v>
      </c>
      <c r="D208" s="23">
        <v>1</v>
      </c>
      <c r="E208" s="23">
        <v>43</v>
      </c>
      <c r="F208" s="23">
        <v>12</v>
      </c>
      <c r="G208" s="25">
        <v>2.9762001037597701</v>
      </c>
      <c r="H208" s="25">
        <v>2.5</v>
      </c>
      <c r="I208" s="25">
        <v>2338</v>
      </c>
      <c r="J208" s="25">
        <v>42</v>
      </c>
      <c r="K208" s="25">
        <v>9</v>
      </c>
      <c r="L208" s="25">
        <v>7.6989002227783203</v>
      </c>
      <c r="M208" s="25">
        <v>21195</v>
      </c>
      <c r="N208" s="25">
        <v>0.66149997711181596</v>
      </c>
      <c r="O208" s="25">
        <v>7</v>
      </c>
      <c r="P208" s="25">
        <v>7</v>
      </c>
      <c r="Q208" s="25">
        <v>11</v>
      </c>
      <c r="R208" s="25">
        <v>1</v>
      </c>
      <c r="S208" s="23">
        <v>14</v>
      </c>
      <c r="T208" s="23">
        <v>18.194990158081101</v>
      </c>
      <c r="U208" s="25">
        <v>1.09064733982086</v>
      </c>
      <c r="V208" s="23">
        <v>196</v>
      </c>
    </row>
    <row r="209" spans="1:22" x14ac:dyDescent="0.25">
      <c r="A209" s="22">
        <v>1</v>
      </c>
      <c r="B209" s="25">
        <v>1944</v>
      </c>
      <c r="C209" s="23">
        <v>0</v>
      </c>
      <c r="D209" s="23">
        <v>1</v>
      </c>
      <c r="E209" s="23">
        <v>34</v>
      </c>
      <c r="F209" s="23">
        <v>12</v>
      </c>
      <c r="G209" s="25">
        <v>3.1728000640869101</v>
      </c>
      <c r="H209" s="25">
        <v>3.2300000190734899</v>
      </c>
      <c r="I209" s="25">
        <v>2945</v>
      </c>
      <c r="J209" s="25">
        <v>37</v>
      </c>
      <c r="K209" s="25">
        <v>8</v>
      </c>
      <c r="L209" s="25">
        <v>4.3287000656127903</v>
      </c>
      <c r="M209" s="25">
        <v>19013</v>
      </c>
      <c r="N209" s="25">
        <v>0.69150000810623202</v>
      </c>
      <c r="O209" s="25">
        <v>10</v>
      </c>
      <c r="P209" s="25">
        <v>7</v>
      </c>
      <c r="Q209" s="25">
        <v>7.5</v>
      </c>
      <c r="R209" s="25">
        <v>0</v>
      </c>
      <c r="S209" s="23">
        <v>16</v>
      </c>
      <c r="T209" s="23">
        <v>12.8450765609741</v>
      </c>
      <c r="U209" s="25">
        <v>1.15461444854736</v>
      </c>
      <c r="V209" s="23">
        <v>256</v>
      </c>
    </row>
    <row r="210" spans="1:22" x14ac:dyDescent="0.25">
      <c r="A210" s="22">
        <v>1</v>
      </c>
      <c r="B210" s="25">
        <v>2000</v>
      </c>
      <c r="C210" s="23">
        <v>0</v>
      </c>
      <c r="D210" s="23">
        <v>0</v>
      </c>
      <c r="E210" s="23">
        <v>45</v>
      </c>
      <c r="F210" s="23">
        <v>13</v>
      </c>
      <c r="G210" s="25">
        <v>3.5499999523162802</v>
      </c>
      <c r="H210" s="25">
        <v>3.4500000476837198</v>
      </c>
      <c r="I210" s="25">
        <v>2047</v>
      </c>
      <c r="J210" s="25">
        <v>52</v>
      </c>
      <c r="K210" s="25">
        <v>12</v>
      </c>
      <c r="L210" s="25">
        <v>6.7416000366210902</v>
      </c>
      <c r="M210" s="25">
        <v>20900</v>
      </c>
      <c r="N210" s="25">
        <v>0.66149997711181596</v>
      </c>
      <c r="O210" s="25">
        <v>12</v>
      </c>
      <c r="P210" s="25">
        <v>7</v>
      </c>
      <c r="Q210" s="25">
        <v>11</v>
      </c>
      <c r="R210" s="25">
        <v>1</v>
      </c>
      <c r="S210" s="23">
        <v>10</v>
      </c>
      <c r="T210" s="23">
        <v>13.800000190734901</v>
      </c>
      <c r="U210" s="25">
        <v>1.2669476270675699</v>
      </c>
      <c r="V210" s="23">
        <v>100</v>
      </c>
    </row>
    <row r="211" spans="1:22" x14ac:dyDescent="0.25">
      <c r="A211" s="22">
        <v>1</v>
      </c>
      <c r="B211" s="25">
        <v>258</v>
      </c>
      <c r="C211" s="23">
        <v>0</v>
      </c>
      <c r="D211" s="23">
        <v>0</v>
      </c>
      <c r="E211" s="23">
        <v>39</v>
      </c>
      <c r="F211" s="23">
        <v>12</v>
      </c>
      <c r="G211" s="25">
        <v>17.906999588012699</v>
      </c>
      <c r="H211" s="25">
        <v>0</v>
      </c>
      <c r="I211" s="25">
        <v>1668</v>
      </c>
      <c r="J211" s="25">
        <v>47</v>
      </c>
      <c r="K211" s="25">
        <v>7</v>
      </c>
      <c r="L211" s="25">
        <v>9.3524999618530291</v>
      </c>
      <c r="M211" s="25">
        <v>26820</v>
      </c>
      <c r="N211" s="25">
        <v>0.62150001525878895</v>
      </c>
      <c r="O211" s="25">
        <v>10</v>
      </c>
      <c r="P211" s="25">
        <v>3</v>
      </c>
      <c r="Q211" s="25">
        <v>11</v>
      </c>
      <c r="R211" s="25">
        <v>0</v>
      </c>
      <c r="S211" s="23">
        <v>12</v>
      </c>
      <c r="T211" s="23">
        <v>22.199995040893601</v>
      </c>
      <c r="U211" s="25">
        <v>2.8851916790008501</v>
      </c>
      <c r="V211" s="23">
        <v>144</v>
      </c>
    </row>
    <row r="212" spans="1:22" x14ac:dyDescent="0.25">
      <c r="A212" s="22">
        <v>1</v>
      </c>
      <c r="B212" s="25">
        <v>1785</v>
      </c>
      <c r="C212" s="23">
        <v>0</v>
      </c>
      <c r="D212" s="23">
        <v>0</v>
      </c>
      <c r="E212" s="23">
        <v>50</v>
      </c>
      <c r="F212" s="23">
        <v>12</v>
      </c>
      <c r="G212" s="25">
        <v>3.4173998832702601</v>
      </c>
      <c r="H212" s="25">
        <v>5.75</v>
      </c>
      <c r="I212" s="25">
        <v>175</v>
      </c>
      <c r="J212" s="25">
        <v>48</v>
      </c>
      <c r="K212" s="25">
        <v>10</v>
      </c>
      <c r="L212" s="25">
        <v>9.1429004669189506</v>
      </c>
      <c r="M212" s="25">
        <v>12800</v>
      </c>
      <c r="N212" s="25">
        <v>0.75150001049041804</v>
      </c>
      <c r="O212" s="25">
        <v>0</v>
      </c>
      <c r="P212" s="25">
        <v>0</v>
      </c>
      <c r="Q212" s="25">
        <v>14</v>
      </c>
      <c r="R212" s="25">
        <v>1</v>
      </c>
      <c r="S212" s="23">
        <v>24</v>
      </c>
      <c r="T212" s="23">
        <v>6.6999411582946804</v>
      </c>
      <c r="U212" s="25">
        <v>1.2288800477981601</v>
      </c>
      <c r="V212" s="23">
        <v>576</v>
      </c>
    </row>
    <row r="213" spans="1:22" x14ac:dyDescent="0.25">
      <c r="A213" s="22">
        <v>1</v>
      </c>
      <c r="B213" s="25">
        <v>480</v>
      </c>
      <c r="C213" s="23">
        <v>0</v>
      </c>
      <c r="D213" s="23">
        <v>0</v>
      </c>
      <c r="E213" s="23">
        <v>52</v>
      </c>
      <c r="F213" s="23">
        <v>12</v>
      </c>
      <c r="G213" s="25">
        <v>3.3333001136779798</v>
      </c>
      <c r="H213" s="25">
        <v>0</v>
      </c>
      <c r="I213" s="25">
        <v>1798</v>
      </c>
      <c r="J213" s="25">
        <v>53</v>
      </c>
      <c r="K213" s="25">
        <v>12</v>
      </c>
      <c r="L213" s="25">
        <v>2.6417999267578098</v>
      </c>
      <c r="M213" s="25">
        <v>7850</v>
      </c>
      <c r="N213" s="25">
        <v>0.75150001049041804</v>
      </c>
      <c r="O213" s="25">
        <v>7</v>
      </c>
      <c r="P213" s="25">
        <v>7</v>
      </c>
      <c r="Q213" s="25">
        <v>14</v>
      </c>
      <c r="R213" s="25">
        <v>0</v>
      </c>
      <c r="S213" s="23">
        <v>6</v>
      </c>
      <c r="T213" s="23">
        <v>6.2500157356262198</v>
      </c>
      <c r="U213" s="25">
        <v>1.20396280288696</v>
      </c>
      <c r="V213" s="23">
        <v>36</v>
      </c>
    </row>
    <row r="214" spans="1:22" x14ac:dyDescent="0.25">
      <c r="A214" s="22">
        <v>1</v>
      </c>
      <c r="B214" s="25">
        <v>772</v>
      </c>
      <c r="C214" s="23">
        <v>0</v>
      </c>
      <c r="D214" s="23">
        <v>2</v>
      </c>
      <c r="E214" s="23">
        <v>41</v>
      </c>
      <c r="F214" s="23">
        <v>12</v>
      </c>
      <c r="G214" s="25">
        <v>3.8859999179840101</v>
      </c>
      <c r="H214" s="25">
        <v>7.5</v>
      </c>
      <c r="I214" s="25">
        <v>1222</v>
      </c>
      <c r="J214" s="25">
        <v>45</v>
      </c>
      <c r="K214" s="25">
        <v>12</v>
      </c>
      <c r="L214" s="25">
        <v>7.3649997711181596</v>
      </c>
      <c r="M214" s="25">
        <v>18600</v>
      </c>
      <c r="N214" s="25">
        <v>0.72149997949600198</v>
      </c>
      <c r="O214" s="25">
        <v>12</v>
      </c>
      <c r="P214" s="25">
        <v>12</v>
      </c>
      <c r="Q214" s="25">
        <v>7.5</v>
      </c>
      <c r="R214" s="25">
        <v>1</v>
      </c>
      <c r="S214" s="23">
        <v>9</v>
      </c>
      <c r="T214" s="23">
        <v>15.6000080108643</v>
      </c>
      <c r="U214" s="25">
        <v>1.3573802709579501</v>
      </c>
      <c r="V214" s="23">
        <v>81</v>
      </c>
    </row>
    <row r="215" spans="1:22" x14ac:dyDescent="0.25">
      <c r="A215" s="22">
        <v>1</v>
      </c>
      <c r="B215" s="25">
        <v>900</v>
      </c>
      <c r="C215" s="23">
        <v>0</v>
      </c>
      <c r="D215" s="23">
        <v>0</v>
      </c>
      <c r="E215" s="23">
        <v>59</v>
      </c>
      <c r="F215" s="23">
        <v>10</v>
      </c>
      <c r="G215" s="25">
        <v>2.3111000061035201</v>
      </c>
      <c r="H215" s="25">
        <v>2.2200000286102299</v>
      </c>
      <c r="I215" s="25">
        <v>1820</v>
      </c>
      <c r="J215" s="25">
        <v>59</v>
      </c>
      <c r="K215" s="25">
        <v>7</v>
      </c>
      <c r="L215" s="25">
        <v>1.40659999847412</v>
      </c>
      <c r="M215" s="25">
        <v>5380</v>
      </c>
      <c r="N215" s="25">
        <v>0.77149999141693104</v>
      </c>
      <c r="O215" s="25">
        <v>12</v>
      </c>
      <c r="P215" s="25">
        <v>7</v>
      </c>
      <c r="Q215" s="25">
        <v>5</v>
      </c>
      <c r="R215" s="25">
        <v>0</v>
      </c>
      <c r="S215" s="23">
        <v>14</v>
      </c>
      <c r="T215" s="23">
        <v>3.30000996589661</v>
      </c>
      <c r="U215" s="25">
        <v>0.83772361278533902</v>
      </c>
      <c r="V215" s="23">
        <v>196</v>
      </c>
    </row>
    <row r="216" spans="1:22" x14ac:dyDescent="0.25">
      <c r="A216" s="22">
        <v>1</v>
      </c>
      <c r="B216" s="25">
        <v>1428</v>
      </c>
      <c r="C216" s="23">
        <v>0</v>
      </c>
      <c r="D216" s="23">
        <v>0</v>
      </c>
      <c r="E216" s="23">
        <v>52</v>
      </c>
      <c r="F216" s="23">
        <v>12</v>
      </c>
      <c r="G216" s="25">
        <v>1.7108000516891499</v>
      </c>
      <c r="H216" s="25">
        <v>2.5</v>
      </c>
      <c r="I216" s="25">
        <v>1560</v>
      </c>
      <c r="J216" s="25">
        <v>60</v>
      </c>
      <c r="K216" s="25">
        <v>8</v>
      </c>
      <c r="L216" s="25">
        <v>1.5191999673843399</v>
      </c>
      <c r="M216" s="25">
        <v>6114</v>
      </c>
      <c r="N216" s="25">
        <v>0.77149999141693104</v>
      </c>
      <c r="O216" s="25">
        <v>10</v>
      </c>
      <c r="P216" s="25">
        <v>7</v>
      </c>
      <c r="Q216" s="25">
        <v>14</v>
      </c>
      <c r="R216" s="25">
        <v>0</v>
      </c>
      <c r="S216" s="23">
        <v>26</v>
      </c>
      <c r="T216" s="23">
        <v>3.6709775924682599</v>
      </c>
      <c r="U216" s="25">
        <v>0.53696113824844405</v>
      </c>
      <c r="V216" s="23">
        <v>676</v>
      </c>
    </row>
    <row r="217" spans="1:22" x14ac:dyDescent="0.25">
      <c r="A217" s="22">
        <v>1</v>
      </c>
      <c r="B217" s="25">
        <v>210</v>
      </c>
      <c r="C217" s="23">
        <v>0</v>
      </c>
      <c r="D217" s="23">
        <v>0</v>
      </c>
      <c r="E217" s="23">
        <v>46</v>
      </c>
      <c r="F217" s="23">
        <v>16</v>
      </c>
      <c r="G217" s="25">
        <v>2.1143000125885001</v>
      </c>
      <c r="H217" s="25">
        <v>4</v>
      </c>
      <c r="I217" s="25">
        <v>2210</v>
      </c>
      <c r="J217" s="25">
        <v>49</v>
      </c>
      <c r="K217" s="25">
        <v>12</v>
      </c>
      <c r="L217" s="25">
        <v>3.3438999652862602</v>
      </c>
      <c r="M217" s="25">
        <v>8234</v>
      </c>
      <c r="N217" s="25">
        <v>0.75150001049041804</v>
      </c>
      <c r="O217" s="25">
        <v>12</v>
      </c>
      <c r="P217" s="25">
        <v>12</v>
      </c>
      <c r="Q217" s="25">
        <v>14</v>
      </c>
      <c r="R217" s="25">
        <v>0</v>
      </c>
      <c r="S217" s="23">
        <v>7</v>
      </c>
      <c r="T217" s="23">
        <v>7.7899971008300799</v>
      </c>
      <c r="U217" s="25">
        <v>0.748723804950714</v>
      </c>
      <c r="V217" s="23">
        <v>49</v>
      </c>
    </row>
    <row r="218" spans="1:22" x14ac:dyDescent="0.25">
      <c r="A218" s="22">
        <v>1</v>
      </c>
      <c r="B218" s="25">
        <v>239</v>
      </c>
      <c r="C218" s="23">
        <v>1</v>
      </c>
      <c r="D218" s="23">
        <v>5</v>
      </c>
      <c r="E218" s="23">
        <v>41</v>
      </c>
      <c r="F218" s="23">
        <v>12</v>
      </c>
      <c r="G218" s="25">
        <v>9.9330997467040998</v>
      </c>
      <c r="H218" s="25">
        <v>4.5</v>
      </c>
      <c r="I218" s="25">
        <v>2874</v>
      </c>
      <c r="J218" s="25">
        <v>48</v>
      </c>
      <c r="K218" s="25">
        <v>16</v>
      </c>
      <c r="L218" s="25">
        <v>2.9105999469757098</v>
      </c>
      <c r="M218" s="25">
        <v>20646</v>
      </c>
      <c r="N218" s="25">
        <v>0.72149997949600198</v>
      </c>
      <c r="O218" s="25">
        <v>3</v>
      </c>
      <c r="P218" s="25">
        <v>7</v>
      </c>
      <c r="Q218" s="25">
        <v>11</v>
      </c>
      <c r="R218" s="25">
        <v>1</v>
      </c>
      <c r="S218" s="23">
        <v>4</v>
      </c>
      <c r="T218" s="23">
        <v>18.271989822387699</v>
      </c>
      <c r="U218" s="25">
        <v>2.2958726882934601</v>
      </c>
      <c r="V218" s="23">
        <v>16</v>
      </c>
    </row>
    <row r="219" spans="1:22" x14ac:dyDescent="0.25">
      <c r="A219" s="22">
        <v>1</v>
      </c>
      <c r="B219" s="25">
        <v>1878</v>
      </c>
      <c r="C219" s="23">
        <v>0</v>
      </c>
      <c r="D219" s="23">
        <v>2</v>
      </c>
      <c r="E219" s="23">
        <v>33</v>
      </c>
      <c r="F219" s="23">
        <v>11</v>
      </c>
      <c r="G219" s="25">
        <v>3.02769994735718</v>
      </c>
      <c r="H219" s="25">
        <v>3.5</v>
      </c>
      <c r="I219" s="25">
        <v>2499</v>
      </c>
      <c r="J219" s="25">
        <v>35</v>
      </c>
      <c r="K219" s="25">
        <v>8</v>
      </c>
      <c r="L219" s="25">
        <v>4.3833999633789098</v>
      </c>
      <c r="M219" s="25">
        <v>16640</v>
      </c>
      <c r="N219" s="25">
        <v>0.72149997949600198</v>
      </c>
      <c r="O219" s="25">
        <v>7</v>
      </c>
      <c r="P219" s="25">
        <v>7</v>
      </c>
      <c r="Q219" s="25">
        <v>9.5</v>
      </c>
      <c r="R219" s="25">
        <v>0</v>
      </c>
      <c r="S219" s="23">
        <v>15</v>
      </c>
      <c r="T219" s="23">
        <v>10.9539794921875</v>
      </c>
      <c r="U219" s="25">
        <v>1.1078032255172701</v>
      </c>
      <c r="V219" s="23">
        <v>225</v>
      </c>
    </row>
    <row r="220" spans="1:22" x14ac:dyDescent="0.25">
      <c r="A220" s="22">
        <v>1</v>
      </c>
      <c r="B220" s="25">
        <v>215</v>
      </c>
      <c r="C220" s="23">
        <v>0</v>
      </c>
      <c r="D220" s="23">
        <v>0</v>
      </c>
      <c r="E220" s="23">
        <v>45</v>
      </c>
      <c r="F220" s="23">
        <v>12</v>
      </c>
      <c r="G220" s="25">
        <v>1.8604999780654901</v>
      </c>
      <c r="H220" s="25">
        <v>2.2999999523162802</v>
      </c>
      <c r="I220" s="25">
        <v>3088</v>
      </c>
      <c r="J220" s="25">
        <v>38</v>
      </c>
      <c r="K220" s="25">
        <v>12</v>
      </c>
      <c r="L220" s="25">
        <v>4.20979976654053</v>
      </c>
      <c r="M220" s="25">
        <v>13900</v>
      </c>
      <c r="N220" s="25">
        <v>0.72149997949600198</v>
      </c>
      <c r="O220" s="25">
        <v>12</v>
      </c>
      <c r="P220" s="25">
        <v>12</v>
      </c>
      <c r="Q220" s="25">
        <v>5</v>
      </c>
      <c r="R220" s="25">
        <v>1</v>
      </c>
      <c r="S220" s="23">
        <v>23</v>
      </c>
      <c r="T220" s="23">
        <v>13.499992370605501</v>
      </c>
      <c r="U220" s="25">
        <v>0.62084525823593095</v>
      </c>
      <c r="V220" s="23">
        <v>529</v>
      </c>
    </row>
    <row r="221" spans="1:22" x14ac:dyDescent="0.25">
      <c r="A221" s="22">
        <v>1</v>
      </c>
      <c r="B221" s="25">
        <v>2340</v>
      </c>
      <c r="C221" s="23">
        <v>1</v>
      </c>
      <c r="D221" s="23">
        <v>2</v>
      </c>
      <c r="E221" s="23">
        <v>36</v>
      </c>
      <c r="F221" s="23">
        <v>10</v>
      </c>
      <c r="G221" s="25">
        <v>0.12819999456405601</v>
      </c>
      <c r="H221" s="25">
        <v>0</v>
      </c>
      <c r="I221" s="25">
        <v>2020</v>
      </c>
      <c r="J221" s="25">
        <v>37</v>
      </c>
      <c r="K221" s="25">
        <v>8</v>
      </c>
      <c r="L221" s="25">
        <v>3.7128999233245898</v>
      </c>
      <c r="M221" s="25">
        <v>11500</v>
      </c>
      <c r="N221" s="25">
        <v>0.78149998188018799</v>
      </c>
      <c r="O221" s="25">
        <v>10</v>
      </c>
      <c r="P221" s="25">
        <v>7</v>
      </c>
      <c r="Q221" s="25">
        <v>7.5</v>
      </c>
      <c r="R221" s="25">
        <v>0</v>
      </c>
      <c r="S221" s="23">
        <v>1</v>
      </c>
      <c r="T221" s="23">
        <v>11.2000122070313</v>
      </c>
      <c r="U221" s="25">
        <v>-2.0541636943817099</v>
      </c>
      <c r="V221" s="23">
        <v>1</v>
      </c>
    </row>
    <row r="222" spans="1:22" x14ac:dyDescent="0.25">
      <c r="A222" s="22">
        <v>1</v>
      </c>
      <c r="B222" s="25">
        <v>1960</v>
      </c>
      <c r="C222" s="23">
        <v>0</v>
      </c>
      <c r="D222" s="23">
        <v>1</v>
      </c>
      <c r="E222" s="23">
        <v>48</v>
      </c>
      <c r="F222" s="23">
        <v>12</v>
      </c>
      <c r="G222" s="25">
        <v>6.6326999664306596</v>
      </c>
      <c r="H222" s="25">
        <v>6.3000001907348597</v>
      </c>
      <c r="I222" s="25">
        <v>1980</v>
      </c>
      <c r="J222" s="25">
        <v>56</v>
      </c>
      <c r="K222" s="25">
        <v>10</v>
      </c>
      <c r="L222" s="25">
        <v>10.605999946594199</v>
      </c>
      <c r="M222" s="25">
        <v>34000</v>
      </c>
      <c r="N222" s="25">
        <v>0.55150002241134599</v>
      </c>
      <c r="O222" s="25">
        <v>7</v>
      </c>
      <c r="P222" s="25">
        <v>7</v>
      </c>
      <c r="Q222" s="25">
        <v>14</v>
      </c>
      <c r="R222" s="25">
        <v>1</v>
      </c>
      <c r="S222" s="23">
        <v>29</v>
      </c>
      <c r="T222" s="23">
        <v>20.9999084472656</v>
      </c>
      <c r="U222" s="25">
        <v>1.89201200008392</v>
      </c>
      <c r="V222" s="23">
        <v>841</v>
      </c>
    </row>
    <row r="223" spans="1:22" x14ac:dyDescent="0.25">
      <c r="A223" s="22">
        <v>1</v>
      </c>
      <c r="B223" s="25">
        <v>532</v>
      </c>
      <c r="C223" s="23">
        <v>0</v>
      </c>
      <c r="D223" s="23">
        <v>1</v>
      </c>
      <c r="E223" s="23">
        <v>47</v>
      </c>
      <c r="F223" s="23">
        <v>12</v>
      </c>
      <c r="G223" s="25">
        <v>5.63910007476807</v>
      </c>
      <c r="H223" s="25">
        <v>3.5999999046325701</v>
      </c>
      <c r="I223" s="25">
        <v>1968</v>
      </c>
      <c r="J223" s="25">
        <v>47</v>
      </c>
      <c r="K223" s="25">
        <v>11</v>
      </c>
      <c r="L223" s="25">
        <v>8.6381998062133807</v>
      </c>
      <c r="M223" s="25">
        <v>28700</v>
      </c>
      <c r="N223" s="25">
        <v>0.66149997711181596</v>
      </c>
      <c r="O223" s="25">
        <v>7</v>
      </c>
      <c r="P223" s="25">
        <v>3</v>
      </c>
      <c r="Q223" s="25">
        <v>11</v>
      </c>
      <c r="R223" s="25">
        <v>1</v>
      </c>
      <c r="S223" s="23">
        <v>9</v>
      </c>
      <c r="T223" s="23">
        <v>25.699998855590799</v>
      </c>
      <c r="U223" s="25">
        <v>1.72972452640533</v>
      </c>
      <c r="V223" s="23">
        <v>81</v>
      </c>
    </row>
    <row r="224" spans="1:22" x14ac:dyDescent="0.25">
      <c r="A224" s="22">
        <v>1</v>
      </c>
      <c r="B224" s="25">
        <v>394</v>
      </c>
      <c r="C224" s="23">
        <v>0</v>
      </c>
      <c r="D224" s="23">
        <v>0</v>
      </c>
      <c r="E224" s="23">
        <v>45</v>
      </c>
      <c r="F224" s="23">
        <v>12</v>
      </c>
      <c r="G224" s="25">
        <v>1.59899997711182</v>
      </c>
      <c r="H224" s="25">
        <v>2.5</v>
      </c>
      <c r="I224" s="25">
        <v>2100</v>
      </c>
      <c r="J224" s="25">
        <v>45</v>
      </c>
      <c r="K224" s="25">
        <v>12</v>
      </c>
      <c r="L224" s="25">
        <v>3.8366999626159699</v>
      </c>
      <c r="M224" s="25">
        <v>9563</v>
      </c>
      <c r="N224" s="25">
        <v>0.75150001049041804</v>
      </c>
      <c r="O224" s="25">
        <v>7</v>
      </c>
      <c r="P224" s="25">
        <v>7</v>
      </c>
      <c r="Q224" s="25">
        <v>7.5</v>
      </c>
      <c r="R224" s="25">
        <v>0</v>
      </c>
      <c r="S224" s="23">
        <v>6</v>
      </c>
      <c r="T224" s="23">
        <v>8.9329938888549805</v>
      </c>
      <c r="U224" s="25">
        <v>0.469378411769867</v>
      </c>
      <c r="V224" s="23">
        <v>36</v>
      </c>
    </row>
    <row r="225" spans="1:22" x14ac:dyDescent="0.25">
      <c r="A225" s="22">
        <v>1</v>
      </c>
      <c r="B225" s="25">
        <v>675</v>
      </c>
      <c r="C225" s="23">
        <v>0</v>
      </c>
      <c r="D225" s="23">
        <v>2</v>
      </c>
      <c r="E225" s="23">
        <v>37</v>
      </c>
      <c r="F225" s="23">
        <v>12</v>
      </c>
      <c r="G225" s="25">
        <v>2.6666998863220202</v>
      </c>
      <c r="H225" s="25">
        <v>3</v>
      </c>
      <c r="I225" s="25">
        <v>2651</v>
      </c>
      <c r="J225" s="25">
        <v>48</v>
      </c>
      <c r="K225" s="25">
        <v>17</v>
      </c>
      <c r="L225" s="25">
        <v>7.1670999526977504</v>
      </c>
      <c r="M225" s="25">
        <v>20960</v>
      </c>
      <c r="N225" s="25">
        <v>0.69150000810623202</v>
      </c>
      <c r="O225" s="25">
        <v>7</v>
      </c>
      <c r="P225" s="25">
        <v>7</v>
      </c>
      <c r="Q225" s="25">
        <v>7.5</v>
      </c>
      <c r="R225" s="25">
        <v>0</v>
      </c>
      <c r="S225" s="23">
        <v>11</v>
      </c>
      <c r="T225" s="23">
        <v>19.159976959228501</v>
      </c>
      <c r="U225" s="25">
        <v>0.98084169626235995</v>
      </c>
      <c r="V225" s="23">
        <v>121</v>
      </c>
    </row>
    <row r="226" spans="1:22" x14ac:dyDescent="0.25">
      <c r="A226" s="22">
        <v>1</v>
      </c>
      <c r="B226" s="25">
        <v>1515</v>
      </c>
      <c r="C226" s="23">
        <v>0</v>
      </c>
      <c r="D226" s="23">
        <v>4</v>
      </c>
      <c r="E226" s="23">
        <v>46</v>
      </c>
      <c r="F226" s="23">
        <v>16</v>
      </c>
      <c r="G226" s="25">
        <v>7.9208002090454102</v>
      </c>
      <c r="H226" s="25">
        <v>6.8000001907348597</v>
      </c>
      <c r="I226" s="25">
        <v>1918</v>
      </c>
      <c r="J226" s="25">
        <v>49</v>
      </c>
      <c r="K226" s="25">
        <v>14</v>
      </c>
      <c r="L226" s="25">
        <v>8.8634004592895508</v>
      </c>
      <c r="M226" s="25">
        <v>38590</v>
      </c>
      <c r="N226" s="25">
        <v>0.62150001525878895</v>
      </c>
      <c r="O226" s="25">
        <v>12</v>
      </c>
      <c r="P226" s="25">
        <v>10</v>
      </c>
      <c r="Q226" s="25">
        <v>14</v>
      </c>
      <c r="R226" s="25">
        <v>1</v>
      </c>
      <c r="S226" s="23">
        <v>17</v>
      </c>
      <c r="T226" s="23">
        <v>26.5899868011475</v>
      </c>
      <c r="U226" s="25">
        <v>2.0694923400878902</v>
      </c>
      <c r="V226" s="23">
        <v>289</v>
      </c>
    </row>
    <row r="227" spans="1:22" x14ac:dyDescent="0.25">
      <c r="A227" s="22">
        <v>1</v>
      </c>
      <c r="B227" s="25">
        <v>1030</v>
      </c>
      <c r="C227" s="23">
        <v>0</v>
      </c>
      <c r="D227" s="23">
        <v>3</v>
      </c>
      <c r="E227" s="23">
        <v>43</v>
      </c>
      <c r="F227" s="23">
        <v>17</v>
      </c>
      <c r="G227" s="25">
        <v>5.3397998809814498</v>
      </c>
      <c r="H227" s="25">
        <v>5.8000001907348597</v>
      </c>
      <c r="I227" s="25">
        <v>2585</v>
      </c>
      <c r="J227" s="25">
        <v>46</v>
      </c>
      <c r="K227" s="25">
        <v>16</v>
      </c>
      <c r="L227" s="25">
        <v>7.73689985275269</v>
      </c>
      <c r="M227" s="25">
        <v>27900</v>
      </c>
      <c r="N227" s="25">
        <v>0.66149997711181596</v>
      </c>
      <c r="O227" s="25">
        <v>12</v>
      </c>
      <c r="P227" s="25">
        <v>12</v>
      </c>
      <c r="Q227" s="25">
        <v>5</v>
      </c>
      <c r="R227" s="25">
        <v>1</v>
      </c>
      <c r="S227" s="23">
        <v>6</v>
      </c>
      <c r="T227" s="23">
        <v>22.4000053405762</v>
      </c>
      <c r="U227" s="25">
        <v>1.67518818378449</v>
      </c>
      <c r="V227" s="23">
        <v>36</v>
      </c>
    </row>
    <row r="228" spans="1:22" x14ac:dyDescent="0.25">
      <c r="A228" s="22">
        <v>1</v>
      </c>
      <c r="B228" s="25">
        <v>1250</v>
      </c>
      <c r="C228" s="23">
        <v>0</v>
      </c>
      <c r="D228" s="23">
        <v>2</v>
      </c>
      <c r="E228" s="23">
        <v>42</v>
      </c>
      <c r="F228" s="23">
        <v>12</v>
      </c>
      <c r="G228" s="25">
        <v>4</v>
      </c>
      <c r="H228" s="25">
        <v>4</v>
      </c>
      <c r="I228" s="25">
        <v>2250</v>
      </c>
      <c r="J228" s="25">
        <v>46</v>
      </c>
      <c r="K228" s="25">
        <v>17</v>
      </c>
      <c r="L228" s="25">
        <v>9.1702003479003906</v>
      </c>
      <c r="M228" s="25">
        <v>25633</v>
      </c>
      <c r="N228" s="25">
        <v>0.62150001525878895</v>
      </c>
      <c r="O228" s="25">
        <v>7</v>
      </c>
      <c r="P228" s="25">
        <v>7</v>
      </c>
      <c r="Q228" s="25">
        <v>7.5</v>
      </c>
      <c r="R228" s="25">
        <v>1</v>
      </c>
      <c r="S228" s="23">
        <v>7</v>
      </c>
      <c r="T228" s="23">
        <v>20.632999420166001</v>
      </c>
      <c r="U228" s="25">
        <v>1.3862943649292001</v>
      </c>
      <c r="V228" s="23">
        <v>49</v>
      </c>
    </row>
    <row r="229" spans="1:22" x14ac:dyDescent="0.25">
      <c r="A229" s="22">
        <v>1</v>
      </c>
      <c r="B229" s="25">
        <v>1158</v>
      </c>
      <c r="C229" s="23">
        <v>1</v>
      </c>
      <c r="D229" s="23">
        <v>2</v>
      </c>
      <c r="E229" s="23">
        <v>34</v>
      </c>
      <c r="F229" s="23">
        <v>17</v>
      </c>
      <c r="G229" s="25">
        <v>6.04489994049072</v>
      </c>
      <c r="H229" s="25">
        <v>5.0999999046325701</v>
      </c>
      <c r="I229" s="25">
        <v>2480</v>
      </c>
      <c r="J229" s="25">
        <v>39</v>
      </c>
      <c r="K229" s="25">
        <v>17</v>
      </c>
      <c r="L229" s="25">
        <v>11.289999961853001</v>
      </c>
      <c r="M229" s="25">
        <v>35200</v>
      </c>
      <c r="N229" s="25">
        <v>0.55150002241134599</v>
      </c>
      <c r="O229" s="25">
        <v>12</v>
      </c>
      <c r="P229" s="25">
        <v>12</v>
      </c>
      <c r="Q229" s="25">
        <v>7.5</v>
      </c>
      <c r="R229" s="25">
        <v>1</v>
      </c>
      <c r="S229" s="23">
        <v>2</v>
      </c>
      <c r="T229" s="23">
        <v>28.200006484985401</v>
      </c>
      <c r="U229" s="25">
        <v>1.7992149591445901</v>
      </c>
      <c r="V229" s="23">
        <v>4</v>
      </c>
    </row>
    <row r="230" spans="1:22" x14ac:dyDescent="0.25">
      <c r="A230" s="22">
        <v>1</v>
      </c>
      <c r="B230" s="25">
        <v>112</v>
      </c>
      <c r="C230" s="23">
        <v>0</v>
      </c>
      <c r="D230" s="23">
        <v>0</v>
      </c>
      <c r="E230" s="23">
        <v>52</v>
      </c>
      <c r="F230" s="23">
        <v>12</v>
      </c>
      <c r="G230" s="25">
        <v>6.25</v>
      </c>
      <c r="H230" s="25">
        <v>0</v>
      </c>
      <c r="I230" s="25">
        <v>2924</v>
      </c>
      <c r="J230" s="25">
        <v>53</v>
      </c>
      <c r="K230" s="25">
        <v>12</v>
      </c>
      <c r="L230" s="25">
        <v>6.3269000053405797</v>
      </c>
      <c r="M230" s="25">
        <v>29500</v>
      </c>
      <c r="N230" s="25">
        <v>0.58149999380111705</v>
      </c>
      <c r="O230" s="25">
        <v>7</v>
      </c>
      <c r="P230" s="25">
        <v>7</v>
      </c>
      <c r="Q230" s="25">
        <v>7.5</v>
      </c>
      <c r="R230" s="25">
        <v>1</v>
      </c>
      <c r="S230" s="23">
        <v>24</v>
      </c>
      <c r="T230" s="23">
        <v>28.7999992370606</v>
      </c>
      <c r="U230" s="25">
        <v>1.83258152008057</v>
      </c>
      <c r="V230" s="23">
        <v>576</v>
      </c>
    </row>
    <row r="231" spans="1:22" x14ac:dyDescent="0.25">
      <c r="A231" s="22">
        <v>1</v>
      </c>
      <c r="B231" s="25">
        <v>336</v>
      </c>
      <c r="C231" s="23">
        <v>0</v>
      </c>
      <c r="D231" s="23">
        <v>3</v>
      </c>
      <c r="E231" s="23">
        <v>37</v>
      </c>
      <c r="F231" s="23">
        <v>12</v>
      </c>
      <c r="G231" s="25">
        <v>2.9762001037597701</v>
      </c>
      <c r="H231" s="25">
        <v>2.2000000476837198</v>
      </c>
      <c r="I231" s="25">
        <v>1896</v>
      </c>
      <c r="J231" s="25">
        <v>52</v>
      </c>
      <c r="K231" s="25">
        <v>9</v>
      </c>
      <c r="L231" s="25">
        <v>4.7467999458312997</v>
      </c>
      <c r="M231" s="25">
        <v>10000</v>
      </c>
      <c r="N231" s="25">
        <v>0.75150001049041804</v>
      </c>
      <c r="O231" s="25">
        <v>10</v>
      </c>
      <c r="P231" s="25">
        <v>7</v>
      </c>
      <c r="Q231" s="25">
        <v>7.5</v>
      </c>
      <c r="R231" s="25">
        <v>0</v>
      </c>
      <c r="S231" s="23">
        <v>4</v>
      </c>
      <c r="T231" s="23">
        <v>8.9999971389770508</v>
      </c>
      <c r="U231" s="25">
        <v>1.09064733982086</v>
      </c>
      <c r="V231" s="23">
        <v>16</v>
      </c>
    </row>
    <row r="232" spans="1:22" x14ac:dyDescent="0.25">
      <c r="A232" s="22">
        <v>1</v>
      </c>
      <c r="B232" s="25">
        <v>1984</v>
      </c>
      <c r="C232" s="23">
        <v>0</v>
      </c>
      <c r="D232" s="23">
        <v>1</v>
      </c>
      <c r="E232" s="23">
        <v>37</v>
      </c>
      <c r="F232" s="23">
        <v>12</v>
      </c>
      <c r="G232" s="25">
        <v>4.2339000701904297</v>
      </c>
      <c r="H232" s="25">
        <v>4.7800002098083496</v>
      </c>
      <c r="I232" s="25">
        <v>2332</v>
      </c>
      <c r="J232" s="25">
        <v>40</v>
      </c>
      <c r="K232" s="25">
        <v>12</v>
      </c>
      <c r="L232" s="25">
        <v>4.8885002136230504</v>
      </c>
      <c r="M232" s="25">
        <v>19800</v>
      </c>
      <c r="N232" s="25">
        <v>0.69150000810623202</v>
      </c>
      <c r="O232" s="25">
        <v>10</v>
      </c>
      <c r="P232" s="25">
        <v>7</v>
      </c>
      <c r="Q232" s="25">
        <v>5</v>
      </c>
      <c r="R232" s="25">
        <v>0</v>
      </c>
      <c r="S232" s="23">
        <v>11</v>
      </c>
      <c r="T232" s="23">
        <v>11.3999423980713</v>
      </c>
      <c r="U232" s="25">
        <v>1.4431235790252701</v>
      </c>
      <c r="V232" s="23">
        <v>121</v>
      </c>
    </row>
    <row r="233" spans="1:22" x14ac:dyDescent="0.25">
      <c r="A233" s="22">
        <v>1</v>
      </c>
      <c r="B233" s="25">
        <v>716</v>
      </c>
      <c r="C233" s="23">
        <v>0</v>
      </c>
      <c r="D233" s="23">
        <v>0</v>
      </c>
      <c r="E233" s="23">
        <v>52</v>
      </c>
      <c r="F233" s="23">
        <v>8</v>
      </c>
      <c r="G233" s="25">
        <v>3.4916000366210902</v>
      </c>
      <c r="H233" s="25">
        <v>2.2000000476837198</v>
      </c>
      <c r="I233" s="25">
        <v>3482</v>
      </c>
      <c r="J233" s="25">
        <v>59</v>
      </c>
      <c r="K233" s="25">
        <v>7</v>
      </c>
      <c r="L233" s="25">
        <v>2.4842000007629399</v>
      </c>
      <c r="M233" s="25">
        <v>12900</v>
      </c>
      <c r="N233" s="25">
        <v>0.72149997949600198</v>
      </c>
      <c r="O233" s="25">
        <v>7</v>
      </c>
      <c r="P233" s="25">
        <v>7</v>
      </c>
      <c r="Q233" s="25">
        <v>5</v>
      </c>
      <c r="R233" s="25">
        <v>0</v>
      </c>
      <c r="S233" s="23">
        <v>25</v>
      </c>
      <c r="T233" s="23">
        <v>10.400013923645</v>
      </c>
      <c r="U233" s="25">
        <v>1.25036013126373</v>
      </c>
      <c r="V233" s="23">
        <v>625</v>
      </c>
    </row>
    <row r="234" spans="1:22" x14ac:dyDescent="0.25">
      <c r="A234" s="22">
        <v>1</v>
      </c>
      <c r="B234" s="25">
        <v>1410</v>
      </c>
      <c r="C234" s="23">
        <v>1</v>
      </c>
      <c r="D234" s="23">
        <v>0</v>
      </c>
      <c r="E234" s="23">
        <v>30</v>
      </c>
      <c r="F234" s="23">
        <v>12</v>
      </c>
      <c r="G234" s="25">
        <v>4.96449995040894</v>
      </c>
      <c r="H234" s="25">
        <v>1.2799999713897701</v>
      </c>
      <c r="I234" s="25">
        <v>2106</v>
      </c>
      <c r="J234" s="25">
        <v>30</v>
      </c>
      <c r="K234" s="25">
        <v>14</v>
      </c>
      <c r="L234" s="25">
        <v>8.5469999313354492</v>
      </c>
      <c r="M234" s="25">
        <v>26080</v>
      </c>
      <c r="N234" s="25">
        <v>0.62150001525878895</v>
      </c>
      <c r="O234" s="25">
        <v>12</v>
      </c>
      <c r="P234" s="25">
        <v>12</v>
      </c>
      <c r="Q234" s="25">
        <v>7.5</v>
      </c>
      <c r="R234" s="25">
        <v>0</v>
      </c>
      <c r="S234" s="23">
        <v>11</v>
      </c>
      <c r="T234" s="23">
        <v>19.080055236816399</v>
      </c>
      <c r="U234" s="25">
        <v>1.60231256484985</v>
      </c>
      <c r="V234" s="23">
        <v>121</v>
      </c>
    </row>
    <row r="235" spans="1:22" x14ac:dyDescent="0.25">
      <c r="A235" s="22">
        <v>1</v>
      </c>
      <c r="B235" s="25">
        <v>1300</v>
      </c>
      <c r="C235" s="23">
        <v>0</v>
      </c>
      <c r="D235" s="23">
        <v>1</v>
      </c>
      <c r="E235" s="23">
        <v>31</v>
      </c>
      <c r="F235" s="23">
        <v>13</v>
      </c>
      <c r="G235" s="25">
        <v>2.7692000865936302</v>
      </c>
      <c r="H235" s="25">
        <v>0</v>
      </c>
      <c r="I235" s="25">
        <v>1160</v>
      </c>
      <c r="J235" s="25">
        <v>32</v>
      </c>
      <c r="K235" s="25">
        <v>12</v>
      </c>
      <c r="L235" s="25">
        <v>6.63789987564087</v>
      </c>
      <c r="M235" s="25">
        <v>13066</v>
      </c>
      <c r="N235" s="25">
        <v>0.75150001049041804</v>
      </c>
      <c r="O235" s="25">
        <v>17</v>
      </c>
      <c r="P235" s="25">
        <v>7</v>
      </c>
      <c r="Q235" s="25">
        <v>11</v>
      </c>
      <c r="R235" s="25">
        <v>1</v>
      </c>
      <c r="S235" s="23">
        <v>2</v>
      </c>
      <c r="T235" s="23">
        <v>9.4660396575927699</v>
      </c>
      <c r="U235" s="25">
        <v>1.0185585021972701</v>
      </c>
      <c r="V235" s="23">
        <v>4</v>
      </c>
    </row>
    <row r="236" spans="1:22" x14ac:dyDescent="0.25">
      <c r="A236" s="22">
        <v>1</v>
      </c>
      <c r="B236" s="25">
        <v>1640</v>
      </c>
      <c r="C236" s="23">
        <v>0</v>
      </c>
      <c r="D236" s="23">
        <v>1</v>
      </c>
      <c r="E236" s="23">
        <v>38</v>
      </c>
      <c r="F236" s="23">
        <v>12</v>
      </c>
      <c r="G236" s="25">
        <v>3.6584999561309801</v>
      </c>
      <c r="H236" s="25">
        <v>3.25</v>
      </c>
      <c r="I236" s="25">
        <v>2040</v>
      </c>
      <c r="J236" s="25">
        <v>46</v>
      </c>
      <c r="K236" s="25">
        <v>12</v>
      </c>
      <c r="L236" s="25">
        <v>3.1863000392913801</v>
      </c>
      <c r="M236" s="25">
        <v>12500</v>
      </c>
      <c r="N236" s="25">
        <v>0.72149997949600198</v>
      </c>
      <c r="O236" s="25">
        <v>7</v>
      </c>
      <c r="P236" s="25">
        <v>7</v>
      </c>
      <c r="Q236" s="25">
        <v>7.5</v>
      </c>
      <c r="R236" s="25">
        <v>0</v>
      </c>
      <c r="S236" s="23">
        <v>19</v>
      </c>
      <c r="T236" s="23">
        <v>6.50006008148193</v>
      </c>
      <c r="U236" s="25">
        <v>1.29705321788788</v>
      </c>
      <c r="V236" s="23">
        <v>361</v>
      </c>
    </row>
    <row r="237" spans="1:22" x14ac:dyDescent="0.25">
      <c r="A237" s="22">
        <v>1</v>
      </c>
      <c r="B237" s="25">
        <v>1202</v>
      </c>
      <c r="C237" s="23">
        <v>0</v>
      </c>
      <c r="D237" s="23">
        <v>3</v>
      </c>
      <c r="E237" s="23">
        <v>43</v>
      </c>
      <c r="F237" s="23">
        <v>12</v>
      </c>
      <c r="G237" s="25">
        <v>5.3934998512268102</v>
      </c>
      <c r="H237" s="25">
        <v>0</v>
      </c>
      <c r="I237" s="25">
        <v>2856</v>
      </c>
      <c r="J237" s="25">
        <v>48</v>
      </c>
      <c r="K237" s="25">
        <v>16</v>
      </c>
      <c r="L237" s="25">
        <v>4.5465998649597203</v>
      </c>
      <c r="M237" s="25">
        <v>35600</v>
      </c>
      <c r="N237" s="25">
        <v>0.58149999380111705</v>
      </c>
      <c r="O237" s="25">
        <v>7</v>
      </c>
      <c r="P237" s="25">
        <v>7</v>
      </c>
      <c r="Q237" s="25">
        <v>9</v>
      </c>
      <c r="R237" s="25">
        <v>1</v>
      </c>
      <c r="S237" s="23">
        <v>7</v>
      </c>
      <c r="T237" s="23">
        <v>29.1170139312744</v>
      </c>
      <c r="U237" s="25">
        <v>1.6851944923400899</v>
      </c>
      <c r="V237" s="23">
        <v>49</v>
      </c>
    </row>
    <row r="238" spans="1:22" x14ac:dyDescent="0.25">
      <c r="A238" s="22">
        <v>1</v>
      </c>
      <c r="B238" s="25">
        <v>489</v>
      </c>
      <c r="C238" s="23">
        <v>0</v>
      </c>
      <c r="D238" s="23">
        <v>1</v>
      </c>
      <c r="E238" s="23">
        <v>49</v>
      </c>
      <c r="F238" s="23">
        <v>8</v>
      </c>
      <c r="G238" s="25">
        <v>0.65640002489089999</v>
      </c>
      <c r="H238" s="25">
        <v>2.28999996185303</v>
      </c>
      <c r="I238" s="25">
        <v>950</v>
      </c>
      <c r="J238" s="25">
        <v>51</v>
      </c>
      <c r="K238" s="25">
        <v>8</v>
      </c>
      <c r="L238" s="25">
        <v>12.788999557495099</v>
      </c>
      <c r="M238" s="25">
        <v>19424</v>
      </c>
      <c r="N238" s="25">
        <v>0.75150001049041804</v>
      </c>
      <c r="O238" s="25">
        <v>7</v>
      </c>
      <c r="P238" s="25">
        <v>7</v>
      </c>
      <c r="Q238" s="25">
        <v>5</v>
      </c>
      <c r="R238" s="25">
        <v>1</v>
      </c>
      <c r="S238" s="23">
        <v>2</v>
      </c>
      <c r="T238" s="23">
        <v>19.103019714355501</v>
      </c>
      <c r="U238" s="25">
        <v>-0.42098489403724698</v>
      </c>
      <c r="V238" s="23">
        <v>4</v>
      </c>
    </row>
    <row r="239" spans="1:22" x14ac:dyDescent="0.25">
      <c r="A239" s="22">
        <v>1</v>
      </c>
      <c r="B239" s="25">
        <v>2076</v>
      </c>
      <c r="C239" s="23">
        <v>0</v>
      </c>
      <c r="D239" s="23">
        <v>0</v>
      </c>
      <c r="E239" s="23">
        <v>55</v>
      </c>
      <c r="F239" s="23">
        <v>12</v>
      </c>
      <c r="G239" s="25">
        <v>4.76879978179932</v>
      </c>
      <c r="H239" s="25">
        <v>4.6799998283386204</v>
      </c>
      <c r="I239" s="25">
        <v>2068</v>
      </c>
      <c r="J239" s="25">
        <v>58</v>
      </c>
      <c r="K239" s="25">
        <v>10</v>
      </c>
      <c r="L239" s="25">
        <v>6.5279998779296902</v>
      </c>
      <c r="M239" s="25">
        <v>26250</v>
      </c>
      <c r="N239" s="25">
        <v>0.66149997711181596</v>
      </c>
      <c r="O239" s="25">
        <v>7</v>
      </c>
      <c r="P239" s="25">
        <v>7</v>
      </c>
      <c r="Q239" s="25">
        <v>5</v>
      </c>
      <c r="R239" s="25">
        <v>1</v>
      </c>
      <c r="S239" s="23">
        <v>20</v>
      </c>
      <c r="T239" s="23">
        <v>16.349971771240199</v>
      </c>
      <c r="U239" s="25">
        <v>1.56209468841553</v>
      </c>
      <c r="V239" s="23">
        <v>400</v>
      </c>
    </row>
    <row r="240" spans="1:22" x14ac:dyDescent="0.25">
      <c r="A240" s="22">
        <v>1</v>
      </c>
      <c r="B240" s="25">
        <v>526</v>
      </c>
      <c r="C240" s="23">
        <v>0</v>
      </c>
      <c r="D240" s="23">
        <v>2</v>
      </c>
      <c r="E240" s="23">
        <v>38</v>
      </c>
      <c r="F240" s="23">
        <v>17</v>
      </c>
      <c r="G240" s="25">
        <v>8.5551004409790004</v>
      </c>
      <c r="H240" s="25">
        <v>4.1999998092651403</v>
      </c>
      <c r="I240" s="25">
        <v>1896</v>
      </c>
      <c r="J240" s="25">
        <v>42</v>
      </c>
      <c r="K240" s="25">
        <v>17</v>
      </c>
      <c r="L240" s="25">
        <v>16.402999877929702</v>
      </c>
      <c r="M240" s="25">
        <v>36525</v>
      </c>
      <c r="N240" s="25">
        <v>0.55150002241134599</v>
      </c>
      <c r="O240" s="25">
        <v>12</v>
      </c>
      <c r="P240" s="25">
        <v>14</v>
      </c>
      <c r="Q240" s="25">
        <v>9.5</v>
      </c>
      <c r="R240" s="25">
        <v>1</v>
      </c>
      <c r="S240" s="23">
        <v>10</v>
      </c>
      <c r="T240" s="23">
        <v>32.025016784667997</v>
      </c>
      <c r="U240" s="25">
        <v>2.14652752876282</v>
      </c>
      <c r="V240" s="23">
        <v>100</v>
      </c>
    </row>
    <row r="241" spans="1:22" x14ac:dyDescent="0.25">
      <c r="A241" s="22">
        <v>1</v>
      </c>
      <c r="B241" s="25">
        <v>1721</v>
      </c>
      <c r="C241" s="23">
        <v>0</v>
      </c>
      <c r="D241" s="23">
        <v>0</v>
      </c>
      <c r="E241" s="23">
        <v>52</v>
      </c>
      <c r="F241" s="23">
        <v>17</v>
      </c>
      <c r="G241" s="25">
        <v>10.4589996337891</v>
      </c>
      <c r="H241" s="25">
        <v>9.5</v>
      </c>
      <c r="I241" s="25">
        <v>2000</v>
      </c>
      <c r="J241" s="25">
        <v>56</v>
      </c>
      <c r="K241" s="25">
        <v>16</v>
      </c>
      <c r="L241" s="25">
        <v>7</v>
      </c>
      <c r="M241" s="25">
        <v>34700</v>
      </c>
      <c r="N241" s="25">
        <v>0.61000001430511497</v>
      </c>
      <c r="O241" s="25">
        <v>14</v>
      </c>
      <c r="P241" s="25">
        <v>17</v>
      </c>
      <c r="Q241" s="25">
        <v>14</v>
      </c>
      <c r="R241" s="25">
        <v>1</v>
      </c>
      <c r="S241" s="23">
        <v>19</v>
      </c>
      <c r="T241" s="23">
        <v>16.7000617980957</v>
      </c>
      <c r="U241" s="25">
        <v>2.34746289253235</v>
      </c>
      <c r="V241" s="23">
        <v>361</v>
      </c>
    </row>
    <row r="242" spans="1:22" x14ac:dyDescent="0.25">
      <c r="A242" s="22">
        <v>1</v>
      </c>
      <c r="B242" s="25">
        <v>1327</v>
      </c>
      <c r="C242" s="23">
        <v>0</v>
      </c>
      <c r="D242" s="23">
        <v>0</v>
      </c>
      <c r="E242" s="23">
        <v>48</v>
      </c>
      <c r="F242" s="23">
        <v>12</v>
      </c>
      <c r="G242" s="25">
        <v>2.6375000476837198</v>
      </c>
      <c r="H242" s="25">
        <v>2.5699999332428001</v>
      </c>
      <c r="I242" s="25">
        <v>288</v>
      </c>
      <c r="J242" s="25">
        <v>51</v>
      </c>
      <c r="K242" s="25">
        <v>11</v>
      </c>
      <c r="L242" s="25">
        <v>13.541999816894499</v>
      </c>
      <c r="M242" s="25">
        <v>8311</v>
      </c>
      <c r="N242" s="25">
        <v>0.75150001049041804</v>
      </c>
      <c r="O242" s="25">
        <v>7</v>
      </c>
      <c r="P242" s="25">
        <v>7</v>
      </c>
      <c r="Q242" s="25">
        <v>11</v>
      </c>
      <c r="R242" s="25">
        <v>1</v>
      </c>
      <c r="S242" s="23">
        <v>17</v>
      </c>
      <c r="T242" s="23">
        <v>4.8110375404357901</v>
      </c>
      <c r="U242" s="25">
        <v>0.96983152627945002</v>
      </c>
      <c r="V242" s="23">
        <v>289</v>
      </c>
    </row>
    <row r="243" spans="1:22" x14ac:dyDescent="0.25">
      <c r="A243" s="22">
        <v>1</v>
      </c>
      <c r="B243" s="25">
        <v>584</v>
      </c>
      <c r="C243" s="23">
        <v>0</v>
      </c>
      <c r="D243" s="23">
        <v>2</v>
      </c>
      <c r="E243" s="23">
        <v>32</v>
      </c>
      <c r="F243" s="23">
        <v>13</v>
      </c>
      <c r="G243" s="25">
        <v>6.8492999076843297</v>
      </c>
      <c r="H243" s="25">
        <v>4.3200001716613796</v>
      </c>
      <c r="I243" s="25">
        <v>2160</v>
      </c>
      <c r="J243" s="25">
        <v>33</v>
      </c>
      <c r="K243" s="25">
        <v>12</v>
      </c>
      <c r="L243" s="25">
        <v>6.7129998207092303</v>
      </c>
      <c r="M243" s="25">
        <v>28626</v>
      </c>
      <c r="N243" s="25">
        <v>0.69150000810623202</v>
      </c>
      <c r="O243" s="25">
        <v>12</v>
      </c>
      <c r="P243" s="25">
        <v>10</v>
      </c>
      <c r="Q243" s="25">
        <v>11</v>
      </c>
      <c r="R243" s="25">
        <v>1</v>
      </c>
      <c r="S243" s="23">
        <v>12</v>
      </c>
      <c r="T243" s="23">
        <v>24.6260089874268</v>
      </c>
      <c r="U243" s="25">
        <v>1.9241464138030999</v>
      </c>
      <c r="V243" s="23">
        <v>144</v>
      </c>
    </row>
    <row r="244" spans="1:22" x14ac:dyDescent="0.25">
      <c r="A244" s="22">
        <v>1</v>
      </c>
      <c r="B244" s="25">
        <v>1376</v>
      </c>
      <c r="C244" s="23">
        <v>0</v>
      </c>
      <c r="D244" s="23">
        <v>1</v>
      </c>
      <c r="E244" s="23">
        <v>32</v>
      </c>
      <c r="F244" s="23">
        <v>12</v>
      </c>
      <c r="G244" s="25">
        <v>5.0872001647949201</v>
      </c>
      <c r="H244" s="25">
        <v>5</v>
      </c>
      <c r="I244" s="25">
        <v>3120</v>
      </c>
      <c r="J244" s="25">
        <v>33</v>
      </c>
      <c r="K244" s="25">
        <v>17</v>
      </c>
      <c r="L244" s="25">
        <v>5.4486999511718803</v>
      </c>
      <c r="M244" s="25">
        <v>24400</v>
      </c>
      <c r="N244" s="25">
        <v>0.66149997711181596</v>
      </c>
      <c r="O244" s="25">
        <v>7</v>
      </c>
      <c r="P244" s="25">
        <v>7</v>
      </c>
      <c r="Q244" s="25">
        <v>5</v>
      </c>
      <c r="R244" s="25">
        <v>1</v>
      </c>
      <c r="S244" s="23">
        <v>11</v>
      </c>
      <c r="T244" s="23">
        <v>17.4000129699707</v>
      </c>
      <c r="U244" s="25">
        <v>1.6267275810241699</v>
      </c>
      <c r="V244" s="23">
        <v>121</v>
      </c>
    </row>
    <row r="245" spans="1:22" x14ac:dyDescent="0.25">
      <c r="A245" s="22">
        <v>1</v>
      </c>
      <c r="B245" s="25">
        <v>1040</v>
      </c>
      <c r="C245" s="23">
        <v>0</v>
      </c>
      <c r="D245" s="23">
        <v>2</v>
      </c>
      <c r="E245" s="23">
        <v>38</v>
      </c>
      <c r="F245" s="23">
        <v>12</v>
      </c>
      <c r="G245" s="25">
        <v>0.96149998903274503</v>
      </c>
      <c r="H245" s="25">
        <v>0</v>
      </c>
      <c r="I245" s="25">
        <v>1944</v>
      </c>
      <c r="J245" s="25">
        <v>41</v>
      </c>
      <c r="K245" s="25">
        <v>17</v>
      </c>
      <c r="L245" s="25">
        <v>6.6872000694274902</v>
      </c>
      <c r="M245" s="25">
        <v>14025</v>
      </c>
      <c r="N245" s="25">
        <v>0.72149997949600198</v>
      </c>
      <c r="O245" s="25">
        <v>7</v>
      </c>
      <c r="P245" s="25">
        <v>7</v>
      </c>
      <c r="Q245" s="25">
        <v>7.5</v>
      </c>
      <c r="R245" s="25">
        <v>1</v>
      </c>
      <c r="S245" s="23">
        <v>6</v>
      </c>
      <c r="T245" s="23">
        <v>13.0250396728516</v>
      </c>
      <c r="U245" s="25">
        <v>-3.9260726422071499E-2</v>
      </c>
      <c r="V245" s="23">
        <v>36</v>
      </c>
    </row>
    <row r="246" spans="1:22" x14ac:dyDescent="0.25">
      <c r="A246" s="22">
        <v>1</v>
      </c>
      <c r="B246" s="25">
        <v>548</v>
      </c>
      <c r="C246" s="23">
        <v>0</v>
      </c>
      <c r="D246" s="23">
        <v>3</v>
      </c>
      <c r="E246" s="23">
        <v>46</v>
      </c>
      <c r="F246" s="23">
        <v>12</v>
      </c>
      <c r="G246" s="25">
        <v>4.3066000938415501</v>
      </c>
      <c r="H246" s="25">
        <v>3.6900000572204599</v>
      </c>
      <c r="I246" s="25">
        <v>2046</v>
      </c>
      <c r="J246" s="25">
        <v>47</v>
      </c>
      <c r="K246" s="25">
        <v>12</v>
      </c>
      <c r="L246" s="25">
        <v>9.09430027008057</v>
      </c>
      <c r="M246" s="25">
        <v>21367</v>
      </c>
      <c r="N246" s="25">
        <v>0.69150000810623202</v>
      </c>
      <c r="O246" s="25">
        <v>16</v>
      </c>
      <c r="P246" s="25">
        <v>12</v>
      </c>
      <c r="Q246" s="25">
        <v>14</v>
      </c>
      <c r="R246" s="25">
        <v>1</v>
      </c>
      <c r="S246" s="23">
        <v>10</v>
      </c>
      <c r="T246" s="23">
        <v>19.006982803344702</v>
      </c>
      <c r="U246" s="25">
        <v>1.46014869213104</v>
      </c>
      <c r="V246" s="23">
        <v>100</v>
      </c>
    </row>
    <row r="247" spans="1:22" x14ac:dyDescent="0.25">
      <c r="A247" s="22">
        <v>1</v>
      </c>
      <c r="B247" s="25">
        <v>15</v>
      </c>
      <c r="C247" s="23">
        <v>0</v>
      </c>
      <c r="D247" s="23">
        <v>3</v>
      </c>
      <c r="E247" s="23">
        <v>40</v>
      </c>
      <c r="F247" s="23">
        <v>12</v>
      </c>
      <c r="G247" s="25">
        <v>7.0666999816894496</v>
      </c>
      <c r="H247" s="25">
        <v>0</v>
      </c>
      <c r="I247" s="25">
        <v>2005</v>
      </c>
      <c r="J247" s="25">
        <v>42</v>
      </c>
      <c r="K247" s="25">
        <v>9</v>
      </c>
      <c r="L247" s="25">
        <v>6.5336999893188503</v>
      </c>
      <c r="M247" s="25">
        <v>14136</v>
      </c>
      <c r="N247" s="25">
        <v>0.75150001049041804</v>
      </c>
      <c r="O247" s="25">
        <v>7</v>
      </c>
      <c r="P247" s="25">
        <v>7</v>
      </c>
      <c r="Q247" s="25">
        <v>7.5</v>
      </c>
      <c r="R247" s="25">
        <v>0</v>
      </c>
      <c r="S247" s="23">
        <v>4</v>
      </c>
      <c r="T247" s="23">
        <v>14.0299997329712</v>
      </c>
      <c r="U247" s="25">
        <v>1.95539355278015</v>
      </c>
      <c r="V247" s="23">
        <v>16</v>
      </c>
    </row>
    <row r="248" spans="1:22" x14ac:dyDescent="0.25">
      <c r="A248" s="22">
        <v>1</v>
      </c>
      <c r="B248" s="25">
        <v>1980</v>
      </c>
      <c r="C248" s="23">
        <v>0</v>
      </c>
      <c r="D248" s="23">
        <v>4</v>
      </c>
      <c r="E248" s="23">
        <v>31</v>
      </c>
      <c r="F248" s="23">
        <v>9</v>
      </c>
      <c r="G248" s="25">
        <v>2.5253000259399401</v>
      </c>
      <c r="H248" s="25">
        <v>2.5599999427795401</v>
      </c>
      <c r="I248" s="25">
        <v>2070</v>
      </c>
      <c r="J248" s="25">
        <v>36</v>
      </c>
      <c r="K248" s="25">
        <v>10</v>
      </c>
      <c r="L248" s="25">
        <v>4.6859998703002903</v>
      </c>
      <c r="M248" s="25">
        <v>19900</v>
      </c>
      <c r="N248" s="25">
        <v>0.75150001049041804</v>
      </c>
      <c r="O248" s="25">
        <v>10</v>
      </c>
      <c r="P248" s="25">
        <v>7</v>
      </c>
      <c r="Q248" s="25">
        <v>5</v>
      </c>
      <c r="R248" s="25">
        <v>1</v>
      </c>
      <c r="S248" s="23">
        <v>2</v>
      </c>
      <c r="T248" s="23">
        <v>14.899906158447299</v>
      </c>
      <c r="U248" s="25">
        <v>0.92635989189148005</v>
      </c>
      <c r="V248" s="23">
        <v>4</v>
      </c>
    </row>
    <row r="249" spans="1:22" x14ac:dyDescent="0.25">
      <c r="A249" s="22">
        <v>1</v>
      </c>
      <c r="B249" s="25">
        <v>1520</v>
      </c>
      <c r="C249" s="23">
        <v>0</v>
      </c>
      <c r="D249" s="23">
        <v>1</v>
      </c>
      <c r="E249" s="23">
        <v>43</v>
      </c>
      <c r="F249" s="23">
        <v>10</v>
      </c>
      <c r="G249" s="25">
        <v>7.8947000503540004</v>
      </c>
      <c r="H249" s="25">
        <v>5</v>
      </c>
      <c r="I249" s="25">
        <v>3000</v>
      </c>
      <c r="J249" s="25">
        <v>50</v>
      </c>
      <c r="K249" s="25">
        <v>12</v>
      </c>
      <c r="L249" s="25">
        <v>8</v>
      </c>
      <c r="M249" s="25">
        <v>37000</v>
      </c>
      <c r="N249" s="25">
        <v>0.52149999141693104</v>
      </c>
      <c r="O249" s="25">
        <v>12</v>
      </c>
      <c r="P249" s="25">
        <v>9</v>
      </c>
      <c r="Q249" s="25">
        <v>9.5</v>
      </c>
      <c r="R249" s="25">
        <v>1</v>
      </c>
      <c r="S249" s="23">
        <v>13</v>
      </c>
      <c r="T249" s="23">
        <v>25.000055313110401</v>
      </c>
      <c r="U249" s="25">
        <v>2.0661916732788099</v>
      </c>
      <c r="V249" s="23">
        <v>169</v>
      </c>
    </row>
    <row r="250" spans="1:22" x14ac:dyDescent="0.25">
      <c r="A250" s="22">
        <v>1</v>
      </c>
      <c r="B250" s="25">
        <v>1880</v>
      </c>
      <c r="C250" s="23">
        <v>0</v>
      </c>
      <c r="D250" s="23">
        <v>0</v>
      </c>
      <c r="E250" s="23">
        <v>51</v>
      </c>
      <c r="F250" s="23">
        <v>12</v>
      </c>
      <c r="G250" s="25">
        <v>4.1489000320434597</v>
      </c>
      <c r="H250" s="25">
        <v>3.9000000953674299</v>
      </c>
      <c r="I250" s="25">
        <v>2640</v>
      </c>
      <c r="J250" s="25">
        <v>51</v>
      </c>
      <c r="K250" s="25">
        <v>12</v>
      </c>
      <c r="L250" s="25">
        <v>4.05299997329712</v>
      </c>
      <c r="M250" s="25">
        <v>18500</v>
      </c>
      <c r="N250" s="25">
        <v>0.69150000810623202</v>
      </c>
      <c r="O250" s="25">
        <v>7</v>
      </c>
      <c r="P250" s="25">
        <v>7</v>
      </c>
      <c r="Q250" s="25">
        <v>7.5</v>
      </c>
      <c r="R250" s="25">
        <v>0</v>
      </c>
      <c r="S250" s="23">
        <v>21</v>
      </c>
      <c r="T250" s="23">
        <v>10.7000675201416</v>
      </c>
      <c r="U250" s="25">
        <v>1.4228432178497299</v>
      </c>
      <c r="V250" s="23">
        <v>441</v>
      </c>
    </row>
    <row r="251" spans="1:22" x14ac:dyDescent="0.25">
      <c r="A251" s="22">
        <v>1</v>
      </c>
      <c r="B251" s="25">
        <v>1260</v>
      </c>
      <c r="C251" s="23">
        <v>1</v>
      </c>
      <c r="D251" s="23">
        <v>0</v>
      </c>
      <c r="E251" s="23">
        <v>30</v>
      </c>
      <c r="F251" s="23">
        <v>16</v>
      </c>
      <c r="G251" s="25">
        <v>8.1745996475219709</v>
      </c>
      <c r="H251" s="25">
        <v>8.1700000762939506</v>
      </c>
      <c r="I251" s="25">
        <v>2450</v>
      </c>
      <c r="J251" s="25">
        <v>34</v>
      </c>
      <c r="K251" s="25">
        <v>17</v>
      </c>
      <c r="L251" s="25">
        <v>8.1632995605468803</v>
      </c>
      <c r="M251" s="25">
        <v>34550</v>
      </c>
      <c r="N251" s="25">
        <v>0.55150002241134599</v>
      </c>
      <c r="O251" s="25">
        <v>16</v>
      </c>
      <c r="P251" s="25">
        <v>14</v>
      </c>
      <c r="Q251" s="25">
        <v>5</v>
      </c>
      <c r="R251" s="25">
        <v>1</v>
      </c>
      <c r="S251" s="23">
        <v>9</v>
      </c>
      <c r="T251" s="23">
        <v>24.250003814697301</v>
      </c>
      <c r="U251" s="25">
        <v>2.1010317802429199</v>
      </c>
      <c r="V251" s="23">
        <v>81</v>
      </c>
    </row>
    <row r="252" spans="1:22" x14ac:dyDescent="0.25">
      <c r="A252" s="22">
        <v>1</v>
      </c>
      <c r="B252" s="25">
        <v>1092</v>
      </c>
      <c r="C252" s="23">
        <v>0</v>
      </c>
      <c r="D252" s="23">
        <v>0</v>
      </c>
      <c r="E252" s="23">
        <v>52</v>
      </c>
      <c r="F252" s="23">
        <v>13</v>
      </c>
      <c r="G252" s="25">
        <v>9.5971002578735405</v>
      </c>
      <c r="H252" s="25">
        <v>0</v>
      </c>
      <c r="I252" s="25">
        <v>1000</v>
      </c>
      <c r="J252" s="25">
        <v>53</v>
      </c>
      <c r="K252" s="25">
        <v>15</v>
      </c>
      <c r="L252" s="25">
        <v>16.5</v>
      </c>
      <c r="M252" s="25">
        <v>49620</v>
      </c>
      <c r="N252" s="25">
        <v>0.46149998903274497</v>
      </c>
      <c r="O252" s="25">
        <v>10</v>
      </c>
      <c r="P252" s="25">
        <v>7</v>
      </c>
      <c r="Q252" s="25">
        <v>11</v>
      </c>
      <c r="R252" s="25">
        <v>1</v>
      </c>
      <c r="S252" s="23">
        <v>4</v>
      </c>
      <c r="T252" s="23">
        <v>39.139965057373097</v>
      </c>
      <c r="U252" s="25">
        <v>2.2614610195159899</v>
      </c>
      <c r="V252" s="23">
        <v>16</v>
      </c>
    </row>
    <row r="253" spans="1:22" x14ac:dyDescent="0.25">
      <c r="A253" s="22">
        <v>1</v>
      </c>
      <c r="B253" s="25">
        <v>1587</v>
      </c>
      <c r="C253" s="23">
        <v>1</v>
      </c>
      <c r="D253" s="23">
        <v>5</v>
      </c>
      <c r="E253" s="23">
        <v>30</v>
      </c>
      <c r="F253" s="23">
        <v>8</v>
      </c>
      <c r="G253" s="25">
        <v>2.0164000988006601</v>
      </c>
      <c r="H253" s="25">
        <v>2.2999999523162802</v>
      </c>
      <c r="I253" s="25">
        <v>2080</v>
      </c>
      <c r="J253" s="25">
        <v>33</v>
      </c>
      <c r="K253" s="25">
        <v>8</v>
      </c>
      <c r="L253" s="25">
        <v>3.4614999294281001</v>
      </c>
      <c r="M253" s="25">
        <v>10400</v>
      </c>
      <c r="N253" s="25">
        <v>0.78149998188018799</v>
      </c>
      <c r="O253" s="25">
        <v>3</v>
      </c>
      <c r="P253" s="25">
        <v>3</v>
      </c>
      <c r="Q253" s="25">
        <v>7.5</v>
      </c>
      <c r="R253" s="25">
        <v>0</v>
      </c>
      <c r="S253" s="23">
        <v>2</v>
      </c>
      <c r="T253" s="23">
        <v>7.19997310638428</v>
      </c>
      <c r="U253" s="25">
        <v>0.70131379365920998</v>
      </c>
      <c r="V253" s="23">
        <v>4</v>
      </c>
    </row>
    <row r="254" spans="1:22" x14ac:dyDescent="0.25">
      <c r="A254" s="22">
        <v>1</v>
      </c>
      <c r="B254" s="25">
        <v>156</v>
      </c>
      <c r="C254" s="23">
        <v>0</v>
      </c>
      <c r="D254" s="23">
        <v>0</v>
      </c>
      <c r="E254" s="23">
        <v>51</v>
      </c>
      <c r="F254" s="23">
        <v>16</v>
      </c>
      <c r="G254" s="25">
        <v>7.6217999458312997</v>
      </c>
      <c r="H254" s="25">
        <v>0</v>
      </c>
      <c r="I254" s="25">
        <v>2413</v>
      </c>
      <c r="J254" s="25">
        <v>51</v>
      </c>
      <c r="K254" s="25">
        <v>16</v>
      </c>
      <c r="L254" s="25">
        <v>11.361000061035201</v>
      </c>
      <c r="M254" s="25">
        <v>33000</v>
      </c>
      <c r="N254" s="25">
        <v>0.55150002241134599</v>
      </c>
      <c r="O254" s="25">
        <v>16</v>
      </c>
      <c r="P254" s="25">
        <v>16</v>
      </c>
      <c r="Q254" s="25">
        <v>11</v>
      </c>
      <c r="R254" s="25">
        <v>1</v>
      </c>
      <c r="S254" s="23">
        <v>19</v>
      </c>
      <c r="T254" s="23">
        <v>31.810998916626001</v>
      </c>
      <c r="U254" s="25">
        <v>2.0310125350952202</v>
      </c>
      <c r="V254" s="23">
        <v>361</v>
      </c>
    </row>
    <row r="255" spans="1:22" x14ac:dyDescent="0.25">
      <c r="A255" s="22">
        <v>1</v>
      </c>
      <c r="B255" s="25">
        <v>1939</v>
      </c>
      <c r="C255" s="23">
        <v>0</v>
      </c>
      <c r="D255" s="23">
        <v>2</v>
      </c>
      <c r="E255" s="23">
        <v>31</v>
      </c>
      <c r="F255" s="23">
        <v>13</v>
      </c>
      <c r="G255" s="25">
        <v>3.1974999904632599</v>
      </c>
      <c r="H255" s="25">
        <v>3.4300000667571999</v>
      </c>
      <c r="I255" s="25">
        <v>2570</v>
      </c>
      <c r="J255" s="25">
        <v>31</v>
      </c>
      <c r="K255" s="25">
        <v>12</v>
      </c>
      <c r="L255" s="25">
        <v>3.8910999298095699</v>
      </c>
      <c r="M255" s="25">
        <v>16200</v>
      </c>
      <c r="N255" s="25">
        <v>0.72149997949600198</v>
      </c>
      <c r="O255" s="25">
        <v>7</v>
      </c>
      <c r="P255" s="25">
        <v>3</v>
      </c>
      <c r="Q255" s="25">
        <v>7.5</v>
      </c>
      <c r="R255" s="25">
        <v>1</v>
      </c>
      <c r="S255" s="23">
        <v>4</v>
      </c>
      <c r="T255" s="23">
        <v>10.000047683715801</v>
      </c>
      <c r="U255" s="25">
        <v>1.16236925125122</v>
      </c>
      <c r="V255" s="23">
        <v>16</v>
      </c>
    </row>
    <row r="256" spans="1:22" x14ac:dyDescent="0.25">
      <c r="A256" s="22">
        <v>1</v>
      </c>
      <c r="B256" s="25">
        <v>1250</v>
      </c>
      <c r="C256" s="23">
        <v>0</v>
      </c>
      <c r="D256" s="23">
        <v>4</v>
      </c>
      <c r="E256" s="23">
        <v>34</v>
      </c>
      <c r="F256" s="23">
        <v>12</v>
      </c>
      <c r="G256" s="25">
        <v>1.6000000238418599</v>
      </c>
      <c r="H256" s="25">
        <v>1.3600000143051201</v>
      </c>
      <c r="I256" s="25">
        <v>2030</v>
      </c>
      <c r="J256" s="25">
        <v>52</v>
      </c>
      <c r="K256" s="25">
        <v>12</v>
      </c>
      <c r="L256" s="25">
        <v>9.6058998107910192</v>
      </c>
      <c r="M256" s="25">
        <v>22660</v>
      </c>
      <c r="N256" s="25">
        <v>0.69150000810623202</v>
      </c>
      <c r="O256" s="25">
        <v>12</v>
      </c>
      <c r="P256" s="25">
        <v>16</v>
      </c>
      <c r="Q256" s="25">
        <v>7.5</v>
      </c>
      <c r="R256" s="25">
        <v>1</v>
      </c>
      <c r="S256" s="23">
        <v>9</v>
      </c>
      <c r="T256" s="23">
        <v>20.659999847412099</v>
      </c>
      <c r="U256" s="25">
        <v>0.47000363469123801</v>
      </c>
      <c r="V256" s="23">
        <v>81</v>
      </c>
    </row>
    <row r="257" spans="1:22" x14ac:dyDescent="0.25">
      <c r="A257" s="22">
        <v>1</v>
      </c>
      <c r="B257" s="25">
        <v>610</v>
      </c>
      <c r="C257" s="23">
        <v>0</v>
      </c>
      <c r="D257" s="23">
        <v>0</v>
      </c>
      <c r="E257" s="23">
        <v>49</v>
      </c>
      <c r="F257" s="23">
        <v>11</v>
      </c>
      <c r="G257" s="25">
        <v>4.0984001159668004</v>
      </c>
      <c r="H257" s="25">
        <v>4</v>
      </c>
      <c r="I257" s="25">
        <v>4684</v>
      </c>
      <c r="J257" s="25">
        <v>59</v>
      </c>
      <c r="K257" s="25">
        <v>17</v>
      </c>
      <c r="L257" s="25">
        <v>2.6686999797821001</v>
      </c>
      <c r="M257" s="25">
        <v>16000</v>
      </c>
      <c r="N257" s="25">
        <v>0.72149997949600198</v>
      </c>
      <c r="O257" s="25">
        <v>7</v>
      </c>
      <c r="P257" s="25">
        <v>7</v>
      </c>
      <c r="Q257" s="25">
        <v>7.5</v>
      </c>
      <c r="R257" s="25">
        <v>1</v>
      </c>
      <c r="S257" s="23">
        <v>14</v>
      </c>
      <c r="T257" s="23">
        <v>13.499976158142101</v>
      </c>
      <c r="U257" s="25">
        <v>1.4105967283248899</v>
      </c>
      <c r="V257" s="23">
        <v>196</v>
      </c>
    </row>
    <row r="258" spans="1:22" x14ac:dyDescent="0.25">
      <c r="A258" s="22">
        <v>1</v>
      </c>
      <c r="B258" s="25">
        <v>270</v>
      </c>
      <c r="C258" s="23">
        <v>1</v>
      </c>
      <c r="D258" s="23">
        <v>3</v>
      </c>
      <c r="E258" s="23">
        <v>35</v>
      </c>
      <c r="F258" s="23">
        <v>13</v>
      </c>
      <c r="G258" s="25">
        <v>1.4815000295639</v>
      </c>
      <c r="H258" s="25">
        <v>5</v>
      </c>
      <c r="I258" s="25">
        <v>2802</v>
      </c>
      <c r="J258" s="25">
        <v>41</v>
      </c>
      <c r="K258" s="25">
        <v>17</v>
      </c>
      <c r="L258" s="25">
        <v>8.8865003585815394</v>
      </c>
      <c r="M258" s="25">
        <v>25780</v>
      </c>
      <c r="N258" s="25">
        <v>0.66149997711181596</v>
      </c>
      <c r="O258" s="25">
        <v>7</v>
      </c>
      <c r="P258" s="25">
        <v>16</v>
      </c>
      <c r="Q258" s="25">
        <v>9.5</v>
      </c>
      <c r="R258" s="25">
        <v>1</v>
      </c>
      <c r="S258" s="23">
        <v>6</v>
      </c>
      <c r="T258" s="23">
        <v>25.3799953460693</v>
      </c>
      <c r="U258" s="25">
        <v>0.39305511116981501</v>
      </c>
      <c r="V258" s="23">
        <v>36</v>
      </c>
    </row>
    <row r="259" spans="1:22" x14ac:dyDescent="0.25">
      <c r="A259" s="22">
        <v>1</v>
      </c>
      <c r="B259" s="25">
        <v>660</v>
      </c>
      <c r="C259" s="23">
        <v>1</v>
      </c>
      <c r="D259" s="23">
        <v>0</v>
      </c>
      <c r="E259" s="23">
        <v>53</v>
      </c>
      <c r="F259" s="23">
        <v>12</v>
      </c>
      <c r="G259" s="25">
        <v>3.6363999843597399</v>
      </c>
      <c r="H259" s="25">
        <v>3.1500000953674299</v>
      </c>
      <c r="I259" s="25">
        <v>2090</v>
      </c>
      <c r="J259" s="25">
        <v>59</v>
      </c>
      <c r="K259" s="25">
        <v>12</v>
      </c>
      <c r="L259" s="25">
        <v>6.3635997772216797</v>
      </c>
      <c r="M259" s="25">
        <v>20675</v>
      </c>
      <c r="N259" s="25">
        <v>0.72149997949600198</v>
      </c>
      <c r="O259" s="25">
        <v>7</v>
      </c>
      <c r="P259" s="25">
        <v>12</v>
      </c>
      <c r="Q259" s="25">
        <v>7.5</v>
      </c>
      <c r="R259" s="25">
        <v>1</v>
      </c>
      <c r="S259" s="23">
        <v>24</v>
      </c>
      <c r="T259" s="23">
        <v>18.274976730346701</v>
      </c>
      <c r="U259" s="25">
        <v>1.29099416732788</v>
      </c>
      <c r="V259" s="23">
        <v>576</v>
      </c>
    </row>
    <row r="260" spans="1:22" x14ac:dyDescent="0.25">
      <c r="A260" s="22">
        <v>1</v>
      </c>
      <c r="B260" s="25">
        <v>1000</v>
      </c>
      <c r="C260" s="23">
        <v>0</v>
      </c>
      <c r="D260" s="23">
        <v>3</v>
      </c>
      <c r="E260" s="23">
        <v>32</v>
      </c>
      <c r="F260" s="23">
        <v>12</v>
      </c>
      <c r="G260" s="25">
        <v>1</v>
      </c>
      <c r="H260" s="25">
        <v>0</v>
      </c>
      <c r="I260" s="25">
        <v>2053</v>
      </c>
      <c r="J260" s="25">
        <v>46</v>
      </c>
      <c r="K260" s="25">
        <v>16</v>
      </c>
      <c r="L260" s="25">
        <v>17.728000640869102</v>
      </c>
      <c r="M260" s="25">
        <v>40213</v>
      </c>
      <c r="N260" s="25">
        <v>0.55150002241134599</v>
      </c>
      <c r="O260" s="25">
        <v>12</v>
      </c>
      <c r="P260" s="25">
        <v>7</v>
      </c>
      <c r="Q260" s="25">
        <v>11</v>
      </c>
      <c r="R260" s="25">
        <v>0</v>
      </c>
      <c r="S260" s="23">
        <v>1</v>
      </c>
      <c r="T260" s="23">
        <v>39.213001251220703</v>
      </c>
      <c r="U260" s="25">
        <v>0</v>
      </c>
      <c r="V260" s="23">
        <v>1</v>
      </c>
    </row>
    <row r="261" spans="1:22" x14ac:dyDescent="0.25">
      <c r="A261" s="22">
        <v>1</v>
      </c>
      <c r="B261" s="25">
        <v>1920</v>
      </c>
      <c r="C261" s="23">
        <v>0</v>
      </c>
      <c r="D261" s="23">
        <v>3</v>
      </c>
      <c r="E261" s="23">
        <v>38</v>
      </c>
      <c r="F261" s="23">
        <v>10</v>
      </c>
      <c r="G261" s="25">
        <v>2.6041998863220202</v>
      </c>
      <c r="H261" s="25">
        <v>2.9300000667571999</v>
      </c>
      <c r="I261" s="25">
        <v>1984</v>
      </c>
      <c r="J261" s="25">
        <v>42</v>
      </c>
      <c r="K261" s="25">
        <v>10</v>
      </c>
      <c r="L261" s="25">
        <v>5.2923002243042001</v>
      </c>
      <c r="M261" s="25">
        <v>15500</v>
      </c>
      <c r="N261" s="25">
        <v>0.72149997949600198</v>
      </c>
      <c r="O261" s="25">
        <v>12</v>
      </c>
      <c r="P261" s="25">
        <v>7</v>
      </c>
      <c r="Q261" s="25">
        <v>7.5</v>
      </c>
      <c r="R261" s="25">
        <v>1</v>
      </c>
      <c r="S261" s="23">
        <v>13</v>
      </c>
      <c r="T261" s="23">
        <v>10.499936103820801</v>
      </c>
      <c r="U261" s="25">
        <v>0.95712548494339</v>
      </c>
      <c r="V261" s="23">
        <v>169</v>
      </c>
    </row>
    <row r="262" spans="1:22" x14ac:dyDescent="0.25">
      <c r="A262" s="22">
        <v>1</v>
      </c>
      <c r="B262" s="25">
        <v>200</v>
      </c>
      <c r="C262" s="23">
        <v>0</v>
      </c>
      <c r="D262" s="23">
        <v>0</v>
      </c>
      <c r="E262" s="23">
        <v>54</v>
      </c>
      <c r="F262" s="23">
        <v>12</v>
      </c>
      <c r="G262" s="25">
        <v>1.75</v>
      </c>
      <c r="H262" s="25">
        <v>0</v>
      </c>
      <c r="I262" s="25">
        <v>2040</v>
      </c>
      <c r="J262" s="25">
        <v>54</v>
      </c>
      <c r="K262" s="25">
        <v>16</v>
      </c>
      <c r="L262" s="25">
        <v>15.6859998703003</v>
      </c>
      <c r="M262" s="25">
        <v>35207</v>
      </c>
      <c r="N262" s="25">
        <v>0.58149999380111705</v>
      </c>
      <c r="O262" s="25">
        <v>7</v>
      </c>
      <c r="P262" s="25">
        <v>12</v>
      </c>
      <c r="Q262" s="25">
        <v>9.5</v>
      </c>
      <c r="R262" s="25">
        <v>1</v>
      </c>
      <c r="S262" s="23">
        <v>3</v>
      </c>
      <c r="T262" s="23">
        <v>34.856998443603501</v>
      </c>
      <c r="U262" s="25">
        <v>0.55961579084396396</v>
      </c>
      <c r="V262" s="23">
        <v>9</v>
      </c>
    </row>
    <row r="263" spans="1:22" x14ac:dyDescent="0.25">
      <c r="A263" s="22">
        <v>1</v>
      </c>
      <c r="B263" s="25">
        <v>1500</v>
      </c>
      <c r="C263" s="23">
        <v>0</v>
      </c>
      <c r="D263" s="23">
        <v>1</v>
      </c>
      <c r="E263" s="23">
        <v>47</v>
      </c>
      <c r="F263" s="23">
        <v>17</v>
      </c>
      <c r="G263" s="25">
        <v>4.8000001907348597</v>
      </c>
      <c r="H263" s="25">
        <v>3.5999999046325701</v>
      </c>
      <c r="I263" s="25">
        <v>2794</v>
      </c>
      <c r="J263" s="25">
        <v>58</v>
      </c>
      <c r="K263" s="25">
        <v>8</v>
      </c>
      <c r="L263" s="25">
        <v>5.2423000335693404</v>
      </c>
      <c r="M263" s="25">
        <v>35702</v>
      </c>
      <c r="N263" s="25">
        <v>0.55150002241134599</v>
      </c>
      <c r="O263" s="25">
        <v>10</v>
      </c>
      <c r="P263" s="25">
        <v>12</v>
      </c>
      <c r="Q263" s="25">
        <v>11</v>
      </c>
      <c r="R263" s="25">
        <v>1</v>
      </c>
      <c r="S263" s="23">
        <v>10</v>
      </c>
      <c r="T263" s="23">
        <v>28.501998901367202</v>
      </c>
      <c r="U263" s="25">
        <v>1.56861591339111</v>
      </c>
      <c r="V263" s="23">
        <v>100</v>
      </c>
    </row>
    <row r="264" spans="1:22" x14ac:dyDescent="0.25">
      <c r="A264" s="22">
        <v>1</v>
      </c>
      <c r="B264" s="25">
        <v>868</v>
      </c>
      <c r="C264" s="23">
        <v>0</v>
      </c>
      <c r="D264" s="23">
        <v>1</v>
      </c>
      <c r="E264" s="23">
        <v>45</v>
      </c>
      <c r="F264" s="23">
        <v>15</v>
      </c>
      <c r="G264" s="25">
        <v>5.5300002098083496</v>
      </c>
      <c r="H264" s="25">
        <v>6</v>
      </c>
      <c r="I264" s="25">
        <v>3290</v>
      </c>
      <c r="J264" s="25">
        <v>47</v>
      </c>
      <c r="K264" s="25">
        <v>14</v>
      </c>
      <c r="L264" s="25">
        <v>3.03949999809265</v>
      </c>
      <c r="M264" s="25">
        <v>17800</v>
      </c>
      <c r="N264" s="25">
        <v>0.72149997949600198</v>
      </c>
      <c r="O264" s="25">
        <v>14</v>
      </c>
      <c r="P264" s="25">
        <v>12</v>
      </c>
      <c r="Q264" s="25">
        <v>9.5</v>
      </c>
      <c r="R264" s="25">
        <v>1</v>
      </c>
      <c r="S264" s="23">
        <v>16</v>
      </c>
      <c r="T264" s="23">
        <v>12.9999599456787</v>
      </c>
      <c r="U264" s="25">
        <v>1.71018791198731</v>
      </c>
      <c r="V264" s="23">
        <v>256</v>
      </c>
    </row>
    <row r="265" spans="1:22" x14ac:dyDescent="0.25">
      <c r="A265" s="22">
        <v>1</v>
      </c>
      <c r="B265" s="25">
        <v>2318</v>
      </c>
      <c r="C265" s="23">
        <v>0</v>
      </c>
      <c r="D265" s="23">
        <v>1</v>
      </c>
      <c r="E265" s="23">
        <v>47</v>
      </c>
      <c r="F265" s="23">
        <v>16</v>
      </c>
      <c r="G265" s="25">
        <v>4.0984001159668004</v>
      </c>
      <c r="H265" s="25">
        <v>4.1999998092651403</v>
      </c>
      <c r="I265" s="25">
        <v>1911</v>
      </c>
      <c r="J265" s="25">
        <v>46</v>
      </c>
      <c r="K265" s="25">
        <v>16</v>
      </c>
      <c r="L265" s="25">
        <v>16.745000839233398</v>
      </c>
      <c r="M265" s="25">
        <v>50900</v>
      </c>
      <c r="N265" s="25">
        <v>0.49149999022483798</v>
      </c>
      <c r="O265" s="25">
        <v>16</v>
      </c>
      <c r="P265" s="25">
        <v>16</v>
      </c>
      <c r="Q265" s="25">
        <v>5</v>
      </c>
      <c r="R265" s="25">
        <v>1</v>
      </c>
      <c r="S265" s="23">
        <v>9</v>
      </c>
      <c r="T265" s="23">
        <v>41.399909973144503</v>
      </c>
      <c r="U265" s="25">
        <v>1.4105967283248899</v>
      </c>
      <c r="V265" s="23">
        <v>81</v>
      </c>
    </row>
    <row r="266" spans="1:22" x14ac:dyDescent="0.25">
      <c r="A266" s="22">
        <v>1</v>
      </c>
      <c r="B266" s="25">
        <v>2000</v>
      </c>
      <c r="C266" s="23">
        <v>0</v>
      </c>
      <c r="D266" s="23">
        <v>0</v>
      </c>
      <c r="E266" s="23">
        <v>59</v>
      </c>
      <c r="F266" s="23">
        <v>10</v>
      </c>
      <c r="G266" s="25">
        <v>1.25</v>
      </c>
      <c r="H266" s="25">
        <v>0</v>
      </c>
      <c r="I266" s="25">
        <v>2000</v>
      </c>
      <c r="J266" s="25">
        <v>60</v>
      </c>
      <c r="K266" s="25">
        <v>12</v>
      </c>
      <c r="L266" s="25">
        <v>3.75</v>
      </c>
      <c r="M266" s="25">
        <v>17280</v>
      </c>
      <c r="N266" s="25">
        <v>0.69150000810623202</v>
      </c>
      <c r="O266" s="25">
        <v>7</v>
      </c>
      <c r="P266" s="25">
        <v>7</v>
      </c>
      <c r="Q266" s="25">
        <v>5</v>
      </c>
      <c r="R266" s="25">
        <v>0</v>
      </c>
      <c r="S266" s="23">
        <v>19</v>
      </c>
      <c r="T266" s="23">
        <v>14.7799997329712</v>
      </c>
      <c r="U266" s="25">
        <v>0.22314354777336101</v>
      </c>
      <c r="V266" s="23">
        <v>361</v>
      </c>
    </row>
    <row r="267" spans="1:22" x14ac:dyDescent="0.25">
      <c r="A267" s="22">
        <v>1</v>
      </c>
      <c r="B267" s="25">
        <v>60</v>
      </c>
      <c r="C267" s="23">
        <v>0</v>
      </c>
      <c r="D267" s="23">
        <v>1</v>
      </c>
      <c r="E267" s="23">
        <v>32</v>
      </c>
      <c r="F267" s="23">
        <v>11</v>
      </c>
      <c r="G267" s="25">
        <v>1.6667000055313099</v>
      </c>
      <c r="H267" s="25">
        <v>0</v>
      </c>
      <c r="I267" s="25">
        <v>2580</v>
      </c>
      <c r="J267" s="25">
        <v>31</v>
      </c>
      <c r="K267" s="25">
        <v>12</v>
      </c>
      <c r="L267" s="25">
        <v>5.8140001296997097</v>
      </c>
      <c r="M267" s="25">
        <v>15150</v>
      </c>
      <c r="N267" s="25">
        <v>0.72149997949600198</v>
      </c>
      <c r="O267" s="25">
        <v>10</v>
      </c>
      <c r="P267" s="25">
        <v>9</v>
      </c>
      <c r="Q267" s="25">
        <v>5</v>
      </c>
      <c r="R267" s="25">
        <v>1</v>
      </c>
      <c r="S267" s="23">
        <v>4</v>
      </c>
      <c r="T267" s="23">
        <v>15.0499982833862</v>
      </c>
      <c r="U267" s="25">
        <v>0.51084560155868497</v>
      </c>
      <c r="V267" s="23">
        <v>16</v>
      </c>
    </row>
    <row r="268" spans="1:22" x14ac:dyDescent="0.25">
      <c r="A268" s="22">
        <v>1</v>
      </c>
      <c r="B268" s="25">
        <v>1715</v>
      </c>
      <c r="C268" s="23">
        <v>0</v>
      </c>
      <c r="D268" s="23">
        <v>1</v>
      </c>
      <c r="E268" s="23">
        <v>45</v>
      </c>
      <c r="F268" s="23">
        <v>12</v>
      </c>
      <c r="G268" s="25">
        <v>3.79010009765625</v>
      </c>
      <c r="H268" s="25">
        <v>3.3800001144409202</v>
      </c>
      <c r="I268" s="25">
        <v>2400</v>
      </c>
      <c r="J268" s="25">
        <v>49</v>
      </c>
      <c r="K268" s="25">
        <v>17</v>
      </c>
      <c r="L268" s="25">
        <v>10.833000183105501</v>
      </c>
      <c r="M268" s="25">
        <v>36200</v>
      </c>
      <c r="N268" s="25">
        <v>0.58149999380111705</v>
      </c>
      <c r="O268" s="25">
        <v>7</v>
      </c>
      <c r="P268" s="25">
        <v>7</v>
      </c>
      <c r="Q268" s="25">
        <v>7.5</v>
      </c>
      <c r="R268" s="25">
        <v>1</v>
      </c>
      <c r="S268" s="23">
        <v>10</v>
      </c>
      <c r="T268" s="23">
        <v>29.699977874755898</v>
      </c>
      <c r="U268" s="25">
        <v>1.33239245414734</v>
      </c>
      <c r="V268" s="23">
        <v>100</v>
      </c>
    </row>
    <row r="269" spans="1:22" x14ac:dyDescent="0.25">
      <c r="A269" s="22">
        <v>1</v>
      </c>
      <c r="B269" s="25">
        <v>550</v>
      </c>
      <c r="C269" s="23">
        <v>0</v>
      </c>
      <c r="D269" s="23">
        <v>4</v>
      </c>
      <c r="E269" s="23">
        <v>40</v>
      </c>
      <c r="F269" s="23">
        <v>12</v>
      </c>
      <c r="G269" s="25">
        <v>2.3636000156402601</v>
      </c>
      <c r="H269" s="25">
        <v>2.2599999904632599</v>
      </c>
      <c r="I269" s="25">
        <v>1740</v>
      </c>
      <c r="J269" s="25">
        <v>47</v>
      </c>
      <c r="K269" s="25">
        <v>12</v>
      </c>
      <c r="L269" s="25">
        <v>9.0029001235961896</v>
      </c>
      <c r="M269" s="25">
        <v>17465</v>
      </c>
      <c r="N269" s="25">
        <v>0.72149997949600198</v>
      </c>
      <c r="O269" s="25">
        <v>14</v>
      </c>
      <c r="P269" s="25">
        <v>12</v>
      </c>
      <c r="Q269" s="25">
        <v>5</v>
      </c>
      <c r="R269" s="25">
        <v>1</v>
      </c>
      <c r="S269" s="23">
        <v>5</v>
      </c>
      <c r="T269" s="23">
        <v>16.1650199890137</v>
      </c>
      <c r="U269" s="25">
        <v>0.86018586158752397</v>
      </c>
      <c r="V269" s="23">
        <v>25</v>
      </c>
    </row>
    <row r="270" spans="1:22" x14ac:dyDescent="0.25">
      <c r="A270" s="22">
        <v>1</v>
      </c>
      <c r="B270" s="25">
        <v>1960</v>
      </c>
      <c r="C270" s="23">
        <v>0</v>
      </c>
      <c r="D270" s="23">
        <v>2</v>
      </c>
      <c r="E270" s="23">
        <v>47</v>
      </c>
      <c r="F270" s="23">
        <v>14</v>
      </c>
      <c r="G270" s="25">
        <v>10.2040004730225</v>
      </c>
      <c r="H270" s="25">
        <v>0</v>
      </c>
      <c r="I270" s="25">
        <v>2500</v>
      </c>
      <c r="J270" s="25">
        <v>50</v>
      </c>
      <c r="K270" s="25">
        <v>12</v>
      </c>
      <c r="L270" s="25">
        <v>6.53999996185303</v>
      </c>
      <c r="M270" s="25">
        <v>45205</v>
      </c>
      <c r="N270" s="25">
        <v>0.61000001430511497</v>
      </c>
      <c r="O270" s="25">
        <v>14</v>
      </c>
      <c r="P270" s="25">
        <v>12</v>
      </c>
      <c r="Q270" s="25">
        <v>3</v>
      </c>
      <c r="R270" s="25">
        <v>1</v>
      </c>
      <c r="S270" s="23">
        <v>7</v>
      </c>
      <c r="T270" s="23">
        <v>25.205158233642599</v>
      </c>
      <c r="U270" s="25">
        <v>2.3227798938751198</v>
      </c>
      <c r="V270" s="23">
        <v>49</v>
      </c>
    </row>
    <row r="271" spans="1:22" x14ac:dyDescent="0.25">
      <c r="A271" s="22">
        <v>1</v>
      </c>
      <c r="B271" s="25">
        <v>44</v>
      </c>
      <c r="C271" s="23">
        <v>1</v>
      </c>
      <c r="D271" s="23">
        <v>2</v>
      </c>
      <c r="E271" s="23">
        <v>36</v>
      </c>
      <c r="F271" s="23">
        <v>16</v>
      </c>
      <c r="G271" s="25">
        <v>6.8182001113891602</v>
      </c>
      <c r="H271" s="25">
        <v>1.3600000143051201</v>
      </c>
      <c r="I271" s="25">
        <v>1840</v>
      </c>
      <c r="J271" s="25">
        <v>37</v>
      </c>
      <c r="K271" s="25">
        <v>17</v>
      </c>
      <c r="L271" s="25">
        <v>5.9783000946044904</v>
      </c>
      <c r="M271" s="25">
        <v>14500</v>
      </c>
      <c r="N271" s="25">
        <v>0.75150001049041804</v>
      </c>
      <c r="O271" s="25">
        <v>12</v>
      </c>
      <c r="P271" s="25">
        <v>10</v>
      </c>
      <c r="Q271" s="25">
        <v>5</v>
      </c>
      <c r="R271" s="25">
        <v>0</v>
      </c>
      <c r="S271" s="23">
        <v>3</v>
      </c>
      <c r="T271" s="23">
        <v>14.199998855590801</v>
      </c>
      <c r="U271" s="25">
        <v>1.91959547996521</v>
      </c>
      <c r="V271" s="23">
        <v>9</v>
      </c>
    </row>
    <row r="272" spans="1:22" x14ac:dyDescent="0.25">
      <c r="A272" s="22">
        <v>1</v>
      </c>
      <c r="B272" s="25">
        <v>1920</v>
      </c>
      <c r="C272" s="23">
        <v>0</v>
      </c>
      <c r="D272" s="23">
        <v>0</v>
      </c>
      <c r="E272" s="23">
        <v>56</v>
      </c>
      <c r="F272" s="23">
        <v>14</v>
      </c>
      <c r="G272" s="25">
        <v>7.21460008621216</v>
      </c>
      <c r="H272" s="25">
        <v>6.9200000762939498</v>
      </c>
      <c r="I272" s="25">
        <v>2036</v>
      </c>
      <c r="J272" s="25">
        <v>56</v>
      </c>
      <c r="K272" s="25">
        <v>14</v>
      </c>
      <c r="L272" s="25">
        <v>8.62479972839356</v>
      </c>
      <c r="M272" s="25">
        <v>32011</v>
      </c>
      <c r="N272" s="25">
        <v>0.58149999380111705</v>
      </c>
      <c r="O272" s="25">
        <v>7</v>
      </c>
      <c r="P272" s="25">
        <v>7</v>
      </c>
      <c r="Q272" s="25">
        <v>7.5</v>
      </c>
      <c r="R272" s="25">
        <v>0</v>
      </c>
      <c r="S272" s="23">
        <v>38</v>
      </c>
      <c r="T272" s="23">
        <v>18.1589679718018</v>
      </c>
      <c r="U272" s="25">
        <v>1.97610676288605</v>
      </c>
      <c r="V272" s="23">
        <v>1444</v>
      </c>
    </row>
    <row r="273" spans="1:22" x14ac:dyDescent="0.25">
      <c r="A273" s="22">
        <v>1</v>
      </c>
      <c r="B273" s="25">
        <v>2540</v>
      </c>
      <c r="C273" s="23">
        <v>0</v>
      </c>
      <c r="D273" s="23">
        <v>1</v>
      </c>
      <c r="E273" s="23">
        <v>41</v>
      </c>
      <c r="F273" s="23">
        <v>8</v>
      </c>
      <c r="G273" s="25">
        <v>2.4484000205993701</v>
      </c>
      <c r="H273" s="25">
        <v>0</v>
      </c>
      <c r="I273" s="25">
        <v>3536</v>
      </c>
      <c r="J273" s="25">
        <v>43</v>
      </c>
      <c r="K273" s="25">
        <v>11</v>
      </c>
      <c r="L273" s="25">
        <v>4.8329000473022496</v>
      </c>
      <c r="M273" s="25">
        <v>35200</v>
      </c>
      <c r="N273" s="25">
        <v>0.62150001525878895</v>
      </c>
      <c r="O273" s="25">
        <v>7</v>
      </c>
      <c r="P273" s="25">
        <v>12</v>
      </c>
      <c r="Q273" s="25">
        <v>9.5</v>
      </c>
      <c r="R273" s="25">
        <v>0</v>
      </c>
      <c r="S273" s="23">
        <v>16</v>
      </c>
      <c r="T273" s="23">
        <v>28.981063842773398</v>
      </c>
      <c r="U273" s="25">
        <v>0.89543473720550504</v>
      </c>
      <c r="V273" s="23">
        <v>256</v>
      </c>
    </row>
    <row r="274" spans="1:22" x14ac:dyDescent="0.25">
      <c r="A274" s="22">
        <v>1</v>
      </c>
      <c r="B274" s="25">
        <v>156</v>
      </c>
      <c r="C274" s="23">
        <v>0</v>
      </c>
      <c r="D274" s="23">
        <v>3</v>
      </c>
      <c r="E274" s="23">
        <v>48</v>
      </c>
      <c r="F274" s="23">
        <v>7</v>
      </c>
      <c r="G274" s="25">
        <v>1.1986999511718801</v>
      </c>
      <c r="H274" s="25">
        <v>0</v>
      </c>
      <c r="I274" s="25">
        <v>880</v>
      </c>
      <c r="J274" s="25">
        <v>51</v>
      </c>
      <c r="K274" s="25">
        <v>11</v>
      </c>
      <c r="L274" s="25">
        <v>10.9090003967285</v>
      </c>
      <c r="M274" s="25">
        <v>13579</v>
      </c>
      <c r="N274" s="25">
        <v>0.75150001049041804</v>
      </c>
      <c r="O274" s="25">
        <v>3</v>
      </c>
      <c r="P274" s="25">
        <v>7</v>
      </c>
      <c r="Q274" s="25">
        <v>11</v>
      </c>
      <c r="R274" s="25">
        <v>0</v>
      </c>
      <c r="S274" s="23">
        <v>13</v>
      </c>
      <c r="T274" s="23">
        <v>13.3920030593872</v>
      </c>
      <c r="U274" s="25">
        <v>0.18123759329319</v>
      </c>
      <c r="V274" s="23">
        <v>169</v>
      </c>
    </row>
    <row r="275" spans="1:22" x14ac:dyDescent="0.25">
      <c r="A275" s="22">
        <v>1</v>
      </c>
      <c r="B275" s="25">
        <v>780</v>
      </c>
      <c r="C275" s="23">
        <v>1</v>
      </c>
      <c r="D275" s="23">
        <v>2</v>
      </c>
      <c r="E275" s="23">
        <v>36</v>
      </c>
      <c r="F275" s="23">
        <v>12</v>
      </c>
      <c r="G275" s="25">
        <v>1.6410000324249301</v>
      </c>
      <c r="H275" s="25">
        <v>0</v>
      </c>
      <c r="I275" s="25">
        <v>2007</v>
      </c>
      <c r="J275" s="25">
        <v>38</v>
      </c>
      <c r="K275" s="25">
        <v>12</v>
      </c>
      <c r="L275" s="25">
        <v>3.8863999843597399</v>
      </c>
      <c r="M275" s="25">
        <v>10455</v>
      </c>
      <c r="N275" s="25">
        <v>0.75150001049041804</v>
      </c>
      <c r="O275" s="25">
        <v>7</v>
      </c>
      <c r="P275" s="25">
        <v>7</v>
      </c>
      <c r="Q275" s="25">
        <v>11</v>
      </c>
      <c r="R275" s="25">
        <v>0</v>
      </c>
      <c r="S275" s="23">
        <v>1</v>
      </c>
      <c r="T275" s="23">
        <v>9.1750202178955096</v>
      </c>
      <c r="U275" s="25">
        <v>0.495305836200714</v>
      </c>
      <c r="V275" s="23">
        <v>1</v>
      </c>
    </row>
    <row r="276" spans="1:22" x14ac:dyDescent="0.25">
      <c r="A276" s="22">
        <v>1</v>
      </c>
      <c r="B276" s="25">
        <v>3120</v>
      </c>
      <c r="C276" s="23">
        <v>0</v>
      </c>
      <c r="D276" s="23">
        <v>0</v>
      </c>
      <c r="E276" s="23">
        <v>41</v>
      </c>
      <c r="F276" s="23">
        <v>12</v>
      </c>
      <c r="G276" s="25">
        <v>1.7820999622345</v>
      </c>
      <c r="H276" s="25">
        <v>0</v>
      </c>
      <c r="I276" s="25">
        <v>2632</v>
      </c>
      <c r="J276" s="25">
        <v>44</v>
      </c>
      <c r="K276" s="25">
        <v>13</v>
      </c>
      <c r="L276" s="25">
        <v>8.4574003219604492</v>
      </c>
      <c r="M276" s="25">
        <v>32600</v>
      </c>
      <c r="N276" s="25">
        <v>0.55150002241134599</v>
      </c>
      <c r="O276" s="25">
        <v>7</v>
      </c>
      <c r="P276" s="25">
        <v>3</v>
      </c>
      <c r="Q276" s="25">
        <v>5</v>
      </c>
      <c r="R276" s="25">
        <v>0</v>
      </c>
      <c r="S276" s="23">
        <v>7</v>
      </c>
      <c r="T276" s="23">
        <v>27.039848327636701</v>
      </c>
      <c r="U276" s="25">
        <v>0.57779240608215299</v>
      </c>
      <c r="V276" s="23">
        <v>49</v>
      </c>
    </row>
    <row r="277" spans="1:22" x14ac:dyDescent="0.25">
      <c r="A277" s="22">
        <v>1</v>
      </c>
      <c r="B277" s="25">
        <v>2040</v>
      </c>
      <c r="C277" s="23">
        <v>0</v>
      </c>
      <c r="D277" s="23">
        <v>0</v>
      </c>
      <c r="E277" s="23">
        <v>41</v>
      </c>
      <c r="F277" s="23">
        <v>14</v>
      </c>
      <c r="G277" s="25">
        <v>2.9412000179290798</v>
      </c>
      <c r="H277" s="25">
        <v>2.7999999523162802</v>
      </c>
      <c r="I277" s="25">
        <v>2600</v>
      </c>
      <c r="J277" s="25">
        <v>43</v>
      </c>
      <c r="K277" s="25">
        <v>12</v>
      </c>
      <c r="L277" s="25">
        <v>5</v>
      </c>
      <c r="M277" s="25">
        <v>19150</v>
      </c>
      <c r="N277" s="25">
        <v>0.69150000810623202</v>
      </c>
      <c r="O277" s="25">
        <v>7</v>
      </c>
      <c r="P277" s="25">
        <v>10</v>
      </c>
      <c r="Q277" s="25">
        <v>11</v>
      </c>
      <c r="R277" s="25">
        <v>1</v>
      </c>
      <c r="S277" s="23">
        <v>15</v>
      </c>
      <c r="T277" s="23">
        <v>13.149951934814499</v>
      </c>
      <c r="U277" s="25">
        <v>1.07881772518158</v>
      </c>
      <c r="V277" s="23">
        <v>225</v>
      </c>
    </row>
    <row r="278" spans="1:22" x14ac:dyDescent="0.25">
      <c r="A278" s="22">
        <v>1</v>
      </c>
      <c r="B278" s="25">
        <v>1610</v>
      </c>
      <c r="C278" s="23">
        <v>0</v>
      </c>
      <c r="D278" s="23">
        <v>3</v>
      </c>
      <c r="E278" s="23">
        <v>36</v>
      </c>
      <c r="F278" s="23">
        <v>12</v>
      </c>
      <c r="G278" s="25">
        <v>4.9689002037048304</v>
      </c>
      <c r="H278" s="25">
        <v>4.25</v>
      </c>
      <c r="I278" s="25">
        <v>2156</v>
      </c>
      <c r="J278" s="25">
        <v>36</v>
      </c>
      <c r="K278" s="25">
        <v>13</v>
      </c>
      <c r="L278" s="25">
        <v>7.4211997985839799</v>
      </c>
      <c r="M278" s="25">
        <v>24400</v>
      </c>
      <c r="N278" s="25">
        <v>0.66149997711181596</v>
      </c>
      <c r="O278" s="25">
        <v>12</v>
      </c>
      <c r="P278" s="25">
        <v>17</v>
      </c>
      <c r="Q278" s="25">
        <v>9.5</v>
      </c>
      <c r="R278" s="25">
        <v>1</v>
      </c>
      <c r="S278" s="23">
        <v>10</v>
      </c>
      <c r="T278" s="23">
        <v>16.400070190429702</v>
      </c>
      <c r="U278" s="25">
        <v>1.6031985282898</v>
      </c>
      <c r="V278" s="23">
        <v>100</v>
      </c>
    </row>
    <row r="279" spans="1:22" x14ac:dyDescent="0.25">
      <c r="A279" s="22">
        <v>1</v>
      </c>
      <c r="B279" s="25">
        <v>215</v>
      </c>
      <c r="C279" s="23">
        <v>0</v>
      </c>
      <c r="D279" s="23">
        <v>3</v>
      </c>
      <c r="E279" s="23">
        <v>37</v>
      </c>
      <c r="F279" s="23">
        <v>12</v>
      </c>
      <c r="G279" s="25">
        <v>1.8604999780654901</v>
      </c>
      <c r="H279" s="25">
        <v>0</v>
      </c>
      <c r="I279" s="25">
        <v>3625</v>
      </c>
      <c r="J279" s="25">
        <v>41</v>
      </c>
      <c r="K279" s="25">
        <v>12</v>
      </c>
      <c r="L279" s="25">
        <v>4.4938001632690403</v>
      </c>
      <c r="M279" s="25">
        <v>21700</v>
      </c>
      <c r="N279" s="25">
        <v>0.69150000810623202</v>
      </c>
      <c r="O279" s="25">
        <v>10</v>
      </c>
      <c r="P279" s="25">
        <v>7</v>
      </c>
      <c r="Q279" s="25">
        <v>3</v>
      </c>
      <c r="R279" s="25">
        <v>0</v>
      </c>
      <c r="S279" s="23">
        <v>2</v>
      </c>
      <c r="T279" s="23">
        <v>21.299991607666001</v>
      </c>
      <c r="U279" s="25">
        <v>0.62084525823593095</v>
      </c>
      <c r="V279" s="23">
        <v>4</v>
      </c>
    </row>
    <row r="280" spans="1:22" x14ac:dyDescent="0.25">
      <c r="A280" s="22">
        <v>1</v>
      </c>
      <c r="B280" s="25">
        <v>1120</v>
      </c>
      <c r="C280" s="23">
        <v>0</v>
      </c>
      <c r="D280" s="23">
        <v>0</v>
      </c>
      <c r="E280" s="23">
        <v>38</v>
      </c>
      <c r="F280" s="23">
        <v>12</v>
      </c>
      <c r="G280" s="25">
        <v>8.0356998443603498</v>
      </c>
      <c r="H280" s="25">
        <v>0</v>
      </c>
      <c r="I280" s="25">
        <v>2420</v>
      </c>
      <c r="J280" s="25">
        <v>42</v>
      </c>
      <c r="K280" s="25">
        <v>12</v>
      </c>
      <c r="L280" s="25">
        <v>7.0251998901367196</v>
      </c>
      <c r="M280" s="25">
        <v>26201</v>
      </c>
      <c r="N280" s="25">
        <v>0.62150001525878895</v>
      </c>
      <c r="O280" s="25">
        <v>7</v>
      </c>
      <c r="P280" s="25">
        <v>3</v>
      </c>
      <c r="Q280" s="25">
        <v>9.5</v>
      </c>
      <c r="R280" s="25">
        <v>1</v>
      </c>
      <c r="S280" s="23">
        <v>19</v>
      </c>
      <c r="T280" s="23">
        <v>17.201015472412099</v>
      </c>
      <c r="U280" s="25">
        <v>2.0838940143585201</v>
      </c>
      <c r="V280" s="23">
        <v>361</v>
      </c>
    </row>
    <row r="281" spans="1:22" x14ac:dyDescent="0.25">
      <c r="A281" s="22">
        <v>1</v>
      </c>
      <c r="B281" s="25">
        <v>846</v>
      </c>
      <c r="C281" s="23">
        <v>0</v>
      </c>
      <c r="D281" s="23">
        <v>2</v>
      </c>
      <c r="E281" s="23">
        <v>43</v>
      </c>
      <c r="F281" s="23">
        <v>14</v>
      </c>
      <c r="G281" s="25">
        <v>3.9716000556945801</v>
      </c>
      <c r="H281" s="25">
        <v>4.1999998092651403</v>
      </c>
      <c r="I281" s="25">
        <v>2080</v>
      </c>
      <c r="J281" s="25">
        <v>43</v>
      </c>
      <c r="K281" s="25">
        <v>9</v>
      </c>
      <c r="L281" s="25">
        <v>3.2788000106811501</v>
      </c>
      <c r="M281" s="25">
        <v>11920</v>
      </c>
      <c r="N281" s="25">
        <v>0.75150001049041804</v>
      </c>
      <c r="O281" s="25">
        <v>3</v>
      </c>
      <c r="P281" s="25">
        <v>3</v>
      </c>
      <c r="Q281" s="25">
        <v>7.5</v>
      </c>
      <c r="R281" s="25">
        <v>1</v>
      </c>
      <c r="S281" s="23">
        <v>25</v>
      </c>
      <c r="T281" s="23">
        <v>8.5600261688232404</v>
      </c>
      <c r="U281" s="25">
        <v>1.3791691064834599</v>
      </c>
      <c r="V281" s="23">
        <v>625</v>
      </c>
    </row>
    <row r="282" spans="1:22" x14ac:dyDescent="0.25">
      <c r="A282" s="22">
        <v>1</v>
      </c>
      <c r="B282" s="25">
        <v>3225</v>
      </c>
      <c r="C282" s="23">
        <v>0</v>
      </c>
      <c r="D282" s="23">
        <v>0</v>
      </c>
      <c r="E282" s="23">
        <v>54</v>
      </c>
      <c r="F282" s="23">
        <v>16</v>
      </c>
      <c r="G282" s="25">
        <v>3.0415999889373802</v>
      </c>
      <c r="H282" s="25">
        <v>0</v>
      </c>
      <c r="I282" s="25">
        <v>3443</v>
      </c>
      <c r="J282" s="25">
        <v>59</v>
      </c>
      <c r="K282" s="25">
        <v>17</v>
      </c>
      <c r="L282" s="25">
        <v>1.28610002994537</v>
      </c>
      <c r="M282" s="25">
        <v>16300</v>
      </c>
      <c r="N282" s="25">
        <v>0.72149997949600198</v>
      </c>
      <c r="O282" s="25">
        <v>12</v>
      </c>
      <c r="P282" s="25">
        <v>12</v>
      </c>
      <c r="Q282" s="25">
        <v>9.5</v>
      </c>
      <c r="R282" s="25">
        <v>1</v>
      </c>
      <c r="S282" s="23">
        <v>25</v>
      </c>
      <c r="T282" s="23">
        <v>6.4908399581909197</v>
      </c>
      <c r="U282" s="25">
        <v>1.1123837232589699</v>
      </c>
      <c r="V282" s="23">
        <v>625</v>
      </c>
    </row>
    <row r="283" spans="1:22" x14ac:dyDescent="0.25">
      <c r="A283" s="22">
        <v>1</v>
      </c>
      <c r="B283" s="25">
        <v>1376</v>
      </c>
      <c r="C283" s="23">
        <v>0</v>
      </c>
      <c r="D283" s="23">
        <v>1</v>
      </c>
      <c r="E283" s="23">
        <v>38</v>
      </c>
      <c r="F283" s="23">
        <v>12</v>
      </c>
      <c r="G283" s="25">
        <v>2.90700006484985</v>
      </c>
      <c r="H283" s="25">
        <v>3.75</v>
      </c>
      <c r="I283" s="25">
        <v>2250</v>
      </c>
      <c r="J283" s="25">
        <v>41</v>
      </c>
      <c r="K283" s="25">
        <v>12</v>
      </c>
      <c r="L283" s="25">
        <v>5.5556001663207999</v>
      </c>
      <c r="M283" s="25">
        <v>16500</v>
      </c>
      <c r="N283" s="25">
        <v>0.72149997949600198</v>
      </c>
      <c r="O283" s="25">
        <v>7</v>
      </c>
      <c r="P283" s="25">
        <v>7</v>
      </c>
      <c r="Q283" s="25">
        <v>5</v>
      </c>
      <c r="R283" s="25">
        <v>1</v>
      </c>
      <c r="S283" s="23">
        <v>7</v>
      </c>
      <c r="T283" s="23">
        <v>12.4999675750732</v>
      </c>
      <c r="U283" s="25">
        <v>1.06712162494659</v>
      </c>
      <c r="V283" s="23">
        <v>49</v>
      </c>
    </row>
    <row r="284" spans="1:22" x14ac:dyDescent="0.25">
      <c r="A284" s="22">
        <v>1</v>
      </c>
      <c r="B284" s="25">
        <v>980</v>
      </c>
      <c r="C284" s="23">
        <v>1</v>
      </c>
      <c r="D284" s="23">
        <v>0</v>
      </c>
      <c r="E284" s="23">
        <v>30</v>
      </c>
      <c r="F284" s="23">
        <v>12</v>
      </c>
      <c r="G284" s="25">
        <v>3.0611999034881601</v>
      </c>
      <c r="H284" s="25">
        <v>3.5999999046325701</v>
      </c>
      <c r="I284" s="25">
        <v>2535</v>
      </c>
      <c r="J284" s="25">
        <v>34</v>
      </c>
      <c r="K284" s="25">
        <v>16</v>
      </c>
      <c r="L284" s="25">
        <v>7.49510002136231</v>
      </c>
      <c r="M284" s="25">
        <v>30000</v>
      </c>
      <c r="N284" s="25">
        <v>0.58149999380111705</v>
      </c>
      <c r="O284" s="25">
        <v>12</v>
      </c>
      <c r="P284" s="25">
        <v>7</v>
      </c>
      <c r="Q284" s="25">
        <v>11</v>
      </c>
      <c r="R284" s="25">
        <v>1</v>
      </c>
      <c r="S284" s="23">
        <v>15</v>
      </c>
      <c r="T284" s="23">
        <v>27.000024795532202</v>
      </c>
      <c r="U284" s="25">
        <v>1.11880695819855</v>
      </c>
      <c r="V284" s="23">
        <v>225</v>
      </c>
    </row>
    <row r="285" spans="1:22" x14ac:dyDescent="0.25">
      <c r="A285" s="22">
        <v>1</v>
      </c>
      <c r="B285" s="25">
        <v>1838</v>
      </c>
      <c r="C285" s="23">
        <v>0</v>
      </c>
      <c r="D285" s="23">
        <v>0</v>
      </c>
      <c r="E285" s="23">
        <v>49</v>
      </c>
      <c r="F285" s="23">
        <v>12</v>
      </c>
      <c r="G285" s="25">
        <v>4.8965997695922896</v>
      </c>
      <c r="H285" s="25">
        <v>5</v>
      </c>
      <c r="I285" s="25">
        <v>2352</v>
      </c>
      <c r="J285" s="25">
        <v>48</v>
      </c>
      <c r="K285" s="25">
        <v>15</v>
      </c>
      <c r="L285" s="25">
        <v>22.1089992523193</v>
      </c>
      <c r="M285" s="25">
        <v>62500</v>
      </c>
      <c r="N285" s="25">
        <v>0.44150000810623202</v>
      </c>
      <c r="O285" s="25">
        <v>7</v>
      </c>
      <c r="P285" s="25">
        <v>7</v>
      </c>
      <c r="Q285" s="25">
        <v>9.5</v>
      </c>
      <c r="R285" s="25">
        <v>1</v>
      </c>
      <c r="S285" s="23">
        <v>11</v>
      </c>
      <c r="T285" s="23">
        <v>53.500049591064503</v>
      </c>
      <c r="U285" s="25">
        <v>1.58854103088379</v>
      </c>
      <c r="V285" s="23">
        <v>121</v>
      </c>
    </row>
    <row r="286" spans="1:22" x14ac:dyDescent="0.25">
      <c r="A286" s="22">
        <v>1</v>
      </c>
      <c r="B286" s="25">
        <v>1494</v>
      </c>
      <c r="C286" s="23">
        <v>0</v>
      </c>
      <c r="D286" s="23">
        <v>1</v>
      </c>
      <c r="E286" s="23">
        <v>45</v>
      </c>
      <c r="F286" s="23">
        <v>13</v>
      </c>
      <c r="G286" s="25">
        <v>4.0160999298095703</v>
      </c>
      <c r="H286" s="25">
        <v>2.5</v>
      </c>
      <c r="I286" s="25">
        <v>3036</v>
      </c>
      <c r="J286" s="25">
        <v>49</v>
      </c>
      <c r="K286" s="25">
        <v>6</v>
      </c>
      <c r="L286" s="25">
        <v>9.0579996109008807</v>
      </c>
      <c r="M286" s="25">
        <v>58500</v>
      </c>
      <c r="N286" s="25">
        <v>0.44150000810623202</v>
      </c>
      <c r="O286" s="25">
        <v>10</v>
      </c>
      <c r="P286" s="25">
        <v>10</v>
      </c>
      <c r="Q286" s="25">
        <v>9.5</v>
      </c>
      <c r="R286" s="25">
        <v>1</v>
      </c>
      <c r="S286" s="23">
        <v>25</v>
      </c>
      <c r="T286" s="23">
        <v>52.499946594238303</v>
      </c>
      <c r="U286" s="25">
        <v>1.3903112411498999</v>
      </c>
      <c r="V286" s="23">
        <v>625</v>
      </c>
    </row>
    <row r="287" spans="1:22" x14ac:dyDescent="0.25">
      <c r="A287" s="22">
        <v>1</v>
      </c>
      <c r="B287" s="25">
        <v>450</v>
      </c>
      <c r="C287" s="23">
        <v>0</v>
      </c>
      <c r="D287" s="23">
        <v>0</v>
      </c>
      <c r="E287" s="23">
        <v>51</v>
      </c>
      <c r="F287" s="23">
        <v>13</v>
      </c>
      <c r="G287" s="25">
        <v>5.5556001663207999</v>
      </c>
      <c r="H287" s="25">
        <v>3.5</v>
      </c>
      <c r="I287" s="25">
        <v>2600</v>
      </c>
      <c r="J287" s="25">
        <v>57</v>
      </c>
      <c r="K287" s="25">
        <v>14</v>
      </c>
      <c r="L287" s="25">
        <v>11.5380001068115</v>
      </c>
      <c r="M287" s="25">
        <v>40900</v>
      </c>
      <c r="N287" s="25">
        <v>0.52149999141693104</v>
      </c>
      <c r="O287" s="25">
        <v>7</v>
      </c>
      <c r="P287" s="25">
        <v>7</v>
      </c>
      <c r="Q287" s="25">
        <v>9.5</v>
      </c>
      <c r="R287" s="25">
        <v>1</v>
      </c>
      <c r="S287" s="23">
        <v>19</v>
      </c>
      <c r="T287" s="23">
        <v>38.399978637695298</v>
      </c>
      <c r="U287" s="25">
        <v>1.7148064374923699</v>
      </c>
      <c r="V287" s="23">
        <v>361</v>
      </c>
    </row>
    <row r="288" spans="1:22" x14ac:dyDescent="0.25">
      <c r="A288" s="22">
        <v>1</v>
      </c>
      <c r="B288" s="25">
        <v>1976</v>
      </c>
      <c r="C288" s="23">
        <v>0</v>
      </c>
      <c r="D288" s="23">
        <v>0</v>
      </c>
      <c r="E288" s="23">
        <v>34</v>
      </c>
      <c r="F288" s="23">
        <v>10</v>
      </c>
      <c r="G288" s="25">
        <v>1.22269999980927</v>
      </c>
      <c r="H288" s="25">
        <v>2.4500000476837198</v>
      </c>
      <c r="I288" s="25">
        <v>2223</v>
      </c>
      <c r="J288" s="25">
        <v>39</v>
      </c>
      <c r="K288" s="25">
        <v>7</v>
      </c>
      <c r="L288" s="25">
        <v>6.0468001365661603</v>
      </c>
      <c r="M288" s="25">
        <v>16308</v>
      </c>
      <c r="N288" s="25">
        <v>0.69150000810623202</v>
      </c>
      <c r="O288" s="25">
        <v>0</v>
      </c>
      <c r="P288" s="25">
        <v>10</v>
      </c>
      <c r="Q288" s="25">
        <v>7.5</v>
      </c>
      <c r="R288" s="25">
        <v>1</v>
      </c>
      <c r="S288" s="23">
        <v>4</v>
      </c>
      <c r="T288" s="23">
        <v>13.891944885253899</v>
      </c>
      <c r="U288" s="25">
        <v>0.20106153190136</v>
      </c>
      <c r="V288" s="23">
        <v>16</v>
      </c>
    </row>
    <row r="289" spans="1:22" x14ac:dyDescent="0.25">
      <c r="A289" s="22">
        <v>1</v>
      </c>
      <c r="B289" s="25">
        <v>2012</v>
      </c>
      <c r="C289" s="23">
        <v>0</v>
      </c>
      <c r="D289" s="23">
        <v>2</v>
      </c>
      <c r="E289" s="23">
        <v>34</v>
      </c>
      <c r="F289" s="23">
        <v>12</v>
      </c>
      <c r="G289" s="25">
        <v>2.6839001178741499</v>
      </c>
      <c r="H289" s="25">
        <v>3.6099998950958301</v>
      </c>
      <c r="I289" s="25">
        <v>2666</v>
      </c>
      <c r="J289" s="25">
        <v>34</v>
      </c>
      <c r="K289" s="25">
        <v>10</v>
      </c>
      <c r="L289" s="25">
        <v>1.36530005931854</v>
      </c>
      <c r="M289" s="25">
        <v>9300</v>
      </c>
      <c r="N289" s="25">
        <v>0.75150001049041804</v>
      </c>
      <c r="O289" s="25">
        <v>7</v>
      </c>
      <c r="P289" s="25">
        <v>7</v>
      </c>
      <c r="Q289" s="25">
        <v>7.5</v>
      </c>
      <c r="R289" s="25">
        <v>1</v>
      </c>
      <c r="S289" s="23">
        <v>14</v>
      </c>
      <c r="T289" s="23">
        <v>3.8999929428100599</v>
      </c>
      <c r="U289" s="25">
        <v>0.98727101087570202</v>
      </c>
      <c r="V289" s="23">
        <v>196</v>
      </c>
    </row>
    <row r="290" spans="1:22" x14ac:dyDescent="0.25">
      <c r="A290" s="22">
        <v>1</v>
      </c>
      <c r="B290" s="25">
        <v>561</v>
      </c>
      <c r="C290" s="23">
        <v>0</v>
      </c>
      <c r="D290" s="23">
        <v>1</v>
      </c>
      <c r="E290" s="23">
        <v>41</v>
      </c>
      <c r="F290" s="23">
        <v>12</v>
      </c>
      <c r="G290" s="25">
        <v>2.67379999160767</v>
      </c>
      <c r="H290" s="25">
        <v>3.25</v>
      </c>
      <c r="I290" s="25">
        <v>2006</v>
      </c>
      <c r="J290" s="25">
        <v>41</v>
      </c>
      <c r="K290" s="25">
        <v>17</v>
      </c>
      <c r="L290" s="25">
        <v>16.5499992370606</v>
      </c>
      <c r="M290" s="25">
        <v>35700</v>
      </c>
      <c r="N290" s="25">
        <v>0.55150002241134599</v>
      </c>
      <c r="O290" s="25">
        <v>10</v>
      </c>
      <c r="P290" s="25">
        <v>9</v>
      </c>
      <c r="Q290" s="25">
        <v>7.5</v>
      </c>
      <c r="R290" s="25">
        <v>1</v>
      </c>
      <c r="S290" s="23">
        <v>19</v>
      </c>
      <c r="T290" s="23">
        <v>34.199996948242202</v>
      </c>
      <c r="U290" s="25">
        <v>0.98350065946579002</v>
      </c>
      <c r="V290" s="23">
        <v>361</v>
      </c>
    </row>
    <row r="291" spans="1:22" x14ac:dyDescent="0.25">
      <c r="A291" s="22">
        <v>1</v>
      </c>
      <c r="B291" s="25">
        <v>1715</v>
      </c>
      <c r="C291" s="23">
        <v>0</v>
      </c>
      <c r="D291" s="23">
        <v>1</v>
      </c>
      <c r="E291" s="23">
        <v>49</v>
      </c>
      <c r="F291" s="23">
        <v>12</v>
      </c>
      <c r="G291" s="25">
        <v>9.3294000625610405</v>
      </c>
      <c r="H291" s="25">
        <v>7.0500001907348597</v>
      </c>
      <c r="I291" s="25">
        <v>1710</v>
      </c>
      <c r="J291" s="25">
        <v>49</v>
      </c>
      <c r="K291" s="25">
        <v>17</v>
      </c>
      <c r="L291" s="25">
        <v>8.7719001770019496</v>
      </c>
      <c r="M291" s="25">
        <v>35700</v>
      </c>
      <c r="N291" s="25">
        <v>0.63999998569488503</v>
      </c>
      <c r="O291" s="25">
        <v>9</v>
      </c>
      <c r="P291" s="25">
        <v>9</v>
      </c>
      <c r="Q291" s="25">
        <v>11</v>
      </c>
      <c r="R291" s="25">
        <v>1</v>
      </c>
      <c r="S291" s="23">
        <v>18</v>
      </c>
      <c r="T291" s="23">
        <v>19.700078964233398</v>
      </c>
      <c r="U291" s="25">
        <v>2.2331707477569598</v>
      </c>
      <c r="V291" s="23">
        <v>324</v>
      </c>
    </row>
    <row r="292" spans="1:22" x14ac:dyDescent="0.25">
      <c r="A292" s="22">
        <v>1</v>
      </c>
      <c r="B292" s="25">
        <v>1912</v>
      </c>
      <c r="C292" s="23">
        <v>0</v>
      </c>
      <c r="D292" s="23">
        <v>0</v>
      </c>
      <c r="E292" s="23">
        <v>32</v>
      </c>
      <c r="F292" s="23">
        <v>12</v>
      </c>
      <c r="G292" s="25">
        <v>3.1380999088287398</v>
      </c>
      <c r="H292" s="25">
        <v>3.5999999046325701</v>
      </c>
      <c r="I292" s="25">
        <v>1920</v>
      </c>
      <c r="J292" s="25">
        <v>46</v>
      </c>
      <c r="K292" s="25">
        <v>14</v>
      </c>
      <c r="L292" s="25">
        <v>9.6353998184204102</v>
      </c>
      <c r="M292" s="25">
        <v>24500</v>
      </c>
      <c r="N292" s="25">
        <v>0.66149997711181596</v>
      </c>
      <c r="O292" s="25">
        <v>12</v>
      </c>
      <c r="P292" s="25">
        <v>12</v>
      </c>
      <c r="Q292" s="25">
        <v>5</v>
      </c>
      <c r="R292" s="25">
        <v>1</v>
      </c>
      <c r="S292" s="23">
        <v>14</v>
      </c>
      <c r="T292" s="23">
        <v>18.499952316284201</v>
      </c>
      <c r="U292" s="25">
        <v>1.1436175107955899</v>
      </c>
      <c r="V292" s="23">
        <v>196</v>
      </c>
    </row>
    <row r="293" spans="1:22" x14ac:dyDescent="0.25">
      <c r="A293" s="22">
        <v>1</v>
      </c>
      <c r="B293" s="25">
        <v>3686</v>
      </c>
      <c r="C293" s="23">
        <v>0</v>
      </c>
      <c r="D293" s="23">
        <v>0</v>
      </c>
      <c r="E293" s="23">
        <v>32</v>
      </c>
      <c r="F293" s="23">
        <v>14</v>
      </c>
      <c r="G293" s="25">
        <v>0.54259997606277499</v>
      </c>
      <c r="H293" s="25">
        <v>0</v>
      </c>
      <c r="I293" s="25">
        <v>1647</v>
      </c>
      <c r="J293" s="25">
        <v>39</v>
      </c>
      <c r="K293" s="25">
        <v>14</v>
      </c>
      <c r="L293" s="25">
        <v>6.6788001060485804</v>
      </c>
      <c r="M293" s="25">
        <v>13000</v>
      </c>
      <c r="N293" s="25">
        <v>0.72149997949600198</v>
      </c>
      <c r="O293" s="25">
        <v>12</v>
      </c>
      <c r="P293" s="25">
        <v>12</v>
      </c>
      <c r="Q293" s="25">
        <v>7.5</v>
      </c>
      <c r="R293" s="25">
        <v>1</v>
      </c>
      <c r="S293" s="23">
        <v>11</v>
      </c>
      <c r="T293" s="23">
        <v>10.999976158142101</v>
      </c>
      <c r="U293" s="25">
        <v>-0.61138290166854903</v>
      </c>
      <c r="V293" s="23">
        <v>121</v>
      </c>
    </row>
    <row r="294" spans="1:22" x14ac:dyDescent="0.25">
      <c r="A294" s="22">
        <v>1</v>
      </c>
      <c r="B294" s="25">
        <v>1080</v>
      </c>
      <c r="C294" s="23">
        <v>0</v>
      </c>
      <c r="D294" s="23">
        <v>2</v>
      </c>
      <c r="E294" s="23">
        <v>32</v>
      </c>
      <c r="F294" s="23">
        <v>17</v>
      </c>
      <c r="G294" s="25">
        <v>8.6111001968383807</v>
      </c>
      <c r="H294" s="25">
        <v>4.6500000953674299</v>
      </c>
      <c r="I294" s="25">
        <v>3080</v>
      </c>
      <c r="J294" s="25">
        <v>35</v>
      </c>
      <c r="K294" s="25">
        <v>15</v>
      </c>
      <c r="L294" s="25">
        <v>7.5727000236511204</v>
      </c>
      <c r="M294" s="25">
        <v>52600</v>
      </c>
      <c r="N294" s="25">
        <v>0.44150000810623202</v>
      </c>
      <c r="O294" s="25">
        <v>12</v>
      </c>
      <c r="P294" s="25">
        <v>12</v>
      </c>
      <c r="Q294" s="25">
        <v>5</v>
      </c>
      <c r="R294" s="25">
        <v>0</v>
      </c>
      <c r="S294" s="23">
        <v>4</v>
      </c>
      <c r="T294" s="23">
        <v>43.300010681152301</v>
      </c>
      <c r="U294" s="25">
        <v>2.1530520915985099</v>
      </c>
      <c r="V294" s="23">
        <v>16</v>
      </c>
    </row>
    <row r="295" spans="1:22" x14ac:dyDescent="0.25">
      <c r="A295" s="22">
        <v>1</v>
      </c>
      <c r="B295" s="25">
        <v>1799</v>
      </c>
      <c r="C295" s="23">
        <v>0</v>
      </c>
      <c r="D295" s="23">
        <v>0</v>
      </c>
      <c r="E295" s="23">
        <v>47</v>
      </c>
      <c r="F295" s="23">
        <v>10</v>
      </c>
      <c r="G295" s="25">
        <v>3.6686999797821001</v>
      </c>
      <c r="H295" s="25">
        <v>3.25</v>
      </c>
      <c r="I295" s="25">
        <v>1920</v>
      </c>
      <c r="J295" s="25">
        <v>48</v>
      </c>
      <c r="K295" s="25">
        <v>10</v>
      </c>
      <c r="L295" s="25">
        <v>7.8125</v>
      </c>
      <c r="M295" s="25">
        <v>25360</v>
      </c>
      <c r="N295" s="25">
        <v>0.66149997711181596</v>
      </c>
      <c r="O295" s="25">
        <v>3</v>
      </c>
      <c r="P295" s="25">
        <v>7</v>
      </c>
      <c r="Q295" s="25">
        <v>7.5</v>
      </c>
      <c r="R295" s="25">
        <v>1</v>
      </c>
      <c r="S295" s="23">
        <v>29</v>
      </c>
      <c r="T295" s="23">
        <v>18.760007858276399</v>
      </c>
      <c r="U295" s="25">
        <v>1.29983735084534</v>
      </c>
      <c r="V295" s="23">
        <v>841</v>
      </c>
    </row>
    <row r="296" spans="1:22" x14ac:dyDescent="0.25">
      <c r="A296" s="22">
        <v>1</v>
      </c>
      <c r="B296" s="25">
        <v>1984</v>
      </c>
      <c r="C296" s="23">
        <v>0</v>
      </c>
      <c r="D296" s="23">
        <v>1</v>
      </c>
      <c r="E296" s="23">
        <v>39</v>
      </c>
      <c r="F296" s="23">
        <v>9</v>
      </c>
      <c r="G296" s="25">
        <v>2.3185000419616699</v>
      </c>
      <c r="H296" s="25">
        <v>2.2999999523162802</v>
      </c>
      <c r="I296" s="25">
        <v>2420</v>
      </c>
      <c r="J296" s="25">
        <v>47</v>
      </c>
      <c r="K296" s="25">
        <v>4</v>
      </c>
      <c r="L296" s="25">
        <v>1.9835000038146999</v>
      </c>
      <c r="M296" s="25">
        <v>9400</v>
      </c>
      <c r="N296" s="25">
        <v>0.75150001049041804</v>
      </c>
      <c r="O296" s="25">
        <v>9</v>
      </c>
      <c r="P296" s="25">
        <v>9</v>
      </c>
      <c r="Q296" s="25">
        <v>7.5</v>
      </c>
      <c r="R296" s="25">
        <v>0</v>
      </c>
      <c r="S296" s="23">
        <v>21</v>
      </c>
      <c r="T296" s="23">
        <v>4.8000960350036603</v>
      </c>
      <c r="U296" s="25">
        <v>0.84092044830322299</v>
      </c>
      <c r="V296" s="23">
        <v>441</v>
      </c>
    </row>
    <row r="297" spans="1:22" x14ac:dyDescent="0.25">
      <c r="A297" s="22">
        <v>1</v>
      </c>
      <c r="B297" s="25">
        <v>1839</v>
      </c>
      <c r="C297" s="23">
        <v>0</v>
      </c>
      <c r="D297" s="23">
        <v>0</v>
      </c>
      <c r="E297" s="23">
        <v>49</v>
      </c>
      <c r="F297" s="23">
        <v>12</v>
      </c>
      <c r="G297" s="25">
        <v>2.8819999694824201</v>
      </c>
      <c r="H297" s="25">
        <v>3.2699999809265101</v>
      </c>
      <c r="I297" s="25">
        <v>2205</v>
      </c>
      <c r="J297" s="25">
        <v>53</v>
      </c>
      <c r="K297" s="25">
        <v>15</v>
      </c>
      <c r="L297" s="25">
        <v>9.5237998962402308</v>
      </c>
      <c r="M297" s="25">
        <v>26800</v>
      </c>
      <c r="N297" s="25">
        <v>0.62150001525878895</v>
      </c>
      <c r="O297" s="25">
        <v>12</v>
      </c>
      <c r="P297" s="25">
        <v>12</v>
      </c>
      <c r="Q297" s="25">
        <v>11</v>
      </c>
      <c r="R297" s="25">
        <v>1</v>
      </c>
      <c r="S297" s="23">
        <v>24</v>
      </c>
      <c r="T297" s="23">
        <v>21.500001907348601</v>
      </c>
      <c r="U297" s="25">
        <v>1.0584844350814799</v>
      </c>
      <c r="V297" s="23">
        <v>576</v>
      </c>
    </row>
    <row r="298" spans="1:22" x14ac:dyDescent="0.25">
      <c r="A298" s="22">
        <v>1</v>
      </c>
      <c r="B298" s="25">
        <v>1579</v>
      </c>
      <c r="C298" s="23">
        <v>0</v>
      </c>
      <c r="D298" s="23">
        <v>3</v>
      </c>
      <c r="E298" s="23">
        <v>37</v>
      </c>
      <c r="F298" s="23">
        <v>12</v>
      </c>
      <c r="G298" s="25">
        <v>3.1665999889373802</v>
      </c>
      <c r="H298" s="25">
        <v>0</v>
      </c>
      <c r="I298" s="25">
        <v>3035</v>
      </c>
      <c r="J298" s="25">
        <v>39</v>
      </c>
      <c r="K298" s="25">
        <v>14</v>
      </c>
      <c r="L298" s="25">
        <v>6.4250001907348597</v>
      </c>
      <c r="M298" s="25">
        <v>33040</v>
      </c>
      <c r="N298" s="25">
        <v>0.66149997711181596</v>
      </c>
      <c r="O298" s="25">
        <v>12</v>
      </c>
      <c r="P298" s="25">
        <v>7</v>
      </c>
      <c r="Q298" s="25">
        <v>7.5</v>
      </c>
      <c r="R298" s="25">
        <v>1</v>
      </c>
      <c r="S298" s="23">
        <v>19</v>
      </c>
      <c r="T298" s="23">
        <v>28.0399379730225</v>
      </c>
      <c r="U298" s="25">
        <v>1.1526584625244101</v>
      </c>
      <c r="V298" s="23">
        <v>361</v>
      </c>
    </row>
    <row r="299" spans="1:22" x14ac:dyDescent="0.25">
      <c r="A299" s="22">
        <v>1</v>
      </c>
      <c r="B299" s="25">
        <v>96</v>
      </c>
      <c r="C299" s="23">
        <v>0</v>
      </c>
      <c r="D299" s="23">
        <v>0</v>
      </c>
      <c r="E299" s="23">
        <v>59</v>
      </c>
      <c r="F299" s="23">
        <v>16</v>
      </c>
      <c r="G299" s="25">
        <v>3.6458001136779798</v>
      </c>
      <c r="H299" s="25">
        <v>0</v>
      </c>
      <c r="I299" s="25">
        <v>2185</v>
      </c>
      <c r="J299" s="25">
        <v>60</v>
      </c>
      <c r="K299" s="25">
        <v>15</v>
      </c>
      <c r="L299" s="25">
        <v>10.9840002059937</v>
      </c>
      <c r="M299" s="25">
        <v>26350</v>
      </c>
      <c r="N299" s="25">
        <v>0.62150001525878895</v>
      </c>
      <c r="O299" s="25">
        <v>14</v>
      </c>
      <c r="P299" s="25">
        <v>12</v>
      </c>
      <c r="Q299" s="25">
        <v>7.5</v>
      </c>
      <c r="R299" s="25">
        <v>1</v>
      </c>
      <c r="S299" s="23">
        <v>31</v>
      </c>
      <c r="T299" s="23">
        <v>26.000003814697301</v>
      </c>
      <c r="U299" s="25">
        <v>1.2935758829116799</v>
      </c>
      <c r="V299" s="23">
        <v>961</v>
      </c>
    </row>
    <row r="300" spans="1:22" x14ac:dyDescent="0.25">
      <c r="A300" s="22">
        <v>1</v>
      </c>
      <c r="B300" s="25">
        <v>1920</v>
      </c>
      <c r="C300" s="23">
        <v>0</v>
      </c>
      <c r="D300" s="23">
        <v>0</v>
      </c>
      <c r="E300" s="23">
        <v>50</v>
      </c>
      <c r="F300" s="23">
        <v>12</v>
      </c>
      <c r="G300" s="25">
        <v>6.25</v>
      </c>
      <c r="H300" s="25">
        <v>5.4699997901916504</v>
      </c>
      <c r="I300" s="25">
        <v>1880</v>
      </c>
      <c r="J300" s="25">
        <v>56</v>
      </c>
      <c r="K300" s="25">
        <v>12</v>
      </c>
      <c r="L300" s="25">
        <v>12.765999794006399</v>
      </c>
      <c r="M300" s="25">
        <v>39000</v>
      </c>
      <c r="N300" s="25">
        <v>0.52149999141693104</v>
      </c>
      <c r="O300" s="25">
        <v>7</v>
      </c>
      <c r="P300" s="25">
        <v>7</v>
      </c>
      <c r="Q300" s="25">
        <v>14</v>
      </c>
      <c r="R300" s="25">
        <v>1</v>
      </c>
      <c r="S300" s="23">
        <v>28</v>
      </c>
      <c r="T300" s="23">
        <v>27</v>
      </c>
      <c r="U300" s="25">
        <v>1.83258152008057</v>
      </c>
      <c r="V300" s="23">
        <v>784</v>
      </c>
    </row>
    <row r="301" spans="1:22" x14ac:dyDescent="0.25">
      <c r="A301" s="22">
        <v>1</v>
      </c>
      <c r="B301" s="25">
        <v>1688</v>
      </c>
      <c r="C301" s="23">
        <v>0</v>
      </c>
      <c r="D301" s="23">
        <v>1</v>
      </c>
      <c r="E301" s="23">
        <v>32</v>
      </c>
      <c r="F301" s="23">
        <v>17</v>
      </c>
      <c r="G301" s="25">
        <v>10.248999595642101</v>
      </c>
      <c r="H301" s="25">
        <v>9.8000001907348597</v>
      </c>
      <c r="I301" s="25">
        <v>1863</v>
      </c>
      <c r="J301" s="25">
        <v>33</v>
      </c>
      <c r="K301" s="25">
        <v>17</v>
      </c>
      <c r="L301" s="25">
        <v>9.5544996261596697</v>
      </c>
      <c r="M301" s="25">
        <v>35100</v>
      </c>
      <c r="N301" s="25">
        <v>0.61000001430511497</v>
      </c>
      <c r="O301" s="25">
        <v>12</v>
      </c>
      <c r="P301" s="25">
        <v>12</v>
      </c>
      <c r="Q301" s="25">
        <v>9.5</v>
      </c>
      <c r="R301" s="25">
        <v>1</v>
      </c>
      <c r="S301" s="23">
        <v>15</v>
      </c>
      <c r="T301" s="23">
        <v>17.799688339233398</v>
      </c>
      <c r="U301" s="25">
        <v>2.3271801471710201</v>
      </c>
      <c r="V301" s="23">
        <v>225</v>
      </c>
    </row>
    <row r="302" spans="1:22" x14ac:dyDescent="0.25">
      <c r="A302" s="22">
        <v>1</v>
      </c>
      <c r="B302" s="25">
        <v>1589</v>
      </c>
      <c r="C302" s="23">
        <v>0</v>
      </c>
      <c r="D302" s="23">
        <v>0</v>
      </c>
      <c r="E302" s="23">
        <v>46</v>
      </c>
      <c r="F302" s="23">
        <v>12</v>
      </c>
      <c r="G302" s="25">
        <v>3.2095999717712398</v>
      </c>
      <c r="H302" s="25">
        <v>5.53999996185303</v>
      </c>
      <c r="I302" s="25">
        <v>2456</v>
      </c>
      <c r="J302" s="25">
        <v>48</v>
      </c>
      <c r="K302" s="25">
        <v>16</v>
      </c>
      <c r="L302" s="25">
        <v>5.4966998100280797</v>
      </c>
      <c r="M302" s="25">
        <v>22502</v>
      </c>
      <c r="N302" s="25">
        <v>0.66149997711181596</v>
      </c>
      <c r="O302" s="25">
        <v>12</v>
      </c>
      <c r="P302" s="25">
        <v>12</v>
      </c>
      <c r="Q302" s="25">
        <v>11</v>
      </c>
      <c r="R302" s="25">
        <v>0</v>
      </c>
      <c r="S302" s="23">
        <v>27</v>
      </c>
      <c r="T302" s="23">
        <v>17.4019451141357</v>
      </c>
      <c r="U302" s="25">
        <v>1.1661462783813501</v>
      </c>
      <c r="V302" s="23">
        <v>729</v>
      </c>
    </row>
    <row r="303" spans="1:22" x14ac:dyDescent="0.25">
      <c r="A303" s="22">
        <v>1</v>
      </c>
      <c r="B303" s="25">
        <v>345</v>
      </c>
      <c r="C303" s="23">
        <v>0</v>
      </c>
      <c r="D303" s="23">
        <v>2</v>
      </c>
      <c r="E303" s="23">
        <v>43</v>
      </c>
      <c r="F303" s="23">
        <v>17</v>
      </c>
      <c r="G303" s="25">
        <v>7.65220022201538</v>
      </c>
      <c r="H303" s="25">
        <v>5</v>
      </c>
      <c r="I303" s="25">
        <v>1847</v>
      </c>
      <c r="J303" s="25">
        <v>46</v>
      </c>
      <c r="K303" s="25">
        <v>17</v>
      </c>
      <c r="L303" s="25">
        <v>9.7617998123168999</v>
      </c>
      <c r="M303" s="25">
        <v>21950</v>
      </c>
      <c r="N303" s="25">
        <v>0.69150000810623202</v>
      </c>
      <c r="O303" s="25">
        <v>12</v>
      </c>
      <c r="P303" s="25">
        <v>14</v>
      </c>
      <c r="Q303" s="25">
        <v>14</v>
      </c>
      <c r="R303" s="25">
        <v>0</v>
      </c>
      <c r="S303" s="23">
        <v>13</v>
      </c>
      <c r="T303" s="23">
        <v>19.309991836547901</v>
      </c>
      <c r="U303" s="25">
        <v>2.0349931716918999</v>
      </c>
      <c r="V303" s="23">
        <v>169</v>
      </c>
    </row>
    <row r="304" spans="1:22" x14ac:dyDescent="0.25">
      <c r="A304" s="22">
        <v>1</v>
      </c>
      <c r="B304" s="25">
        <v>1521</v>
      </c>
      <c r="C304" s="23">
        <v>0</v>
      </c>
      <c r="D304" s="23">
        <v>3</v>
      </c>
      <c r="E304" s="23">
        <v>37</v>
      </c>
      <c r="F304" s="23">
        <v>11</v>
      </c>
      <c r="G304" s="25">
        <v>1.97239995002747</v>
      </c>
      <c r="H304" s="25">
        <v>2.2999999523162802</v>
      </c>
      <c r="I304" s="25">
        <v>2000</v>
      </c>
      <c r="J304" s="25">
        <v>42</v>
      </c>
      <c r="K304" s="25">
        <v>6</v>
      </c>
      <c r="L304" s="25">
        <v>5</v>
      </c>
      <c r="M304" s="25">
        <v>13000</v>
      </c>
      <c r="N304" s="25">
        <v>0.75150001049041804</v>
      </c>
      <c r="O304" s="25">
        <v>7</v>
      </c>
      <c r="P304" s="25">
        <v>7</v>
      </c>
      <c r="Q304" s="25">
        <v>7.5</v>
      </c>
      <c r="R304" s="25">
        <v>0</v>
      </c>
      <c r="S304" s="23">
        <v>4</v>
      </c>
      <c r="T304" s="23">
        <v>9.9999799728393608</v>
      </c>
      <c r="U304" s="25">
        <v>0.67925107479095503</v>
      </c>
      <c r="V304" s="23">
        <v>16</v>
      </c>
    </row>
    <row r="305" spans="1:22" x14ac:dyDescent="0.25">
      <c r="A305" s="22">
        <v>1</v>
      </c>
      <c r="B305" s="25">
        <v>1490</v>
      </c>
      <c r="C305" s="23">
        <v>0</v>
      </c>
      <c r="D305" s="23">
        <v>2</v>
      </c>
      <c r="E305" s="23">
        <v>32</v>
      </c>
      <c r="F305" s="23">
        <v>16</v>
      </c>
      <c r="G305" s="25">
        <v>4.6979999542236301</v>
      </c>
      <c r="H305" s="25">
        <v>3.9000000953674299</v>
      </c>
      <c r="I305" s="25">
        <v>1856</v>
      </c>
      <c r="J305" s="25">
        <v>35</v>
      </c>
      <c r="K305" s="25">
        <v>14</v>
      </c>
      <c r="L305" s="25">
        <v>5.9994997978210503</v>
      </c>
      <c r="M305" s="25">
        <v>18180</v>
      </c>
      <c r="N305" s="25">
        <v>0.72149997949600198</v>
      </c>
      <c r="O305" s="25">
        <v>12</v>
      </c>
      <c r="P305" s="25">
        <v>14</v>
      </c>
      <c r="Q305" s="25">
        <v>9</v>
      </c>
      <c r="R305" s="25">
        <v>1</v>
      </c>
      <c r="S305" s="23">
        <v>10</v>
      </c>
      <c r="T305" s="23">
        <v>11.179980278015099</v>
      </c>
      <c r="U305" s="25">
        <v>1.54713690280914</v>
      </c>
      <c r="V305" s="23">
        <v>100</v>
      </c>
    </row>
    <row r="306" spans="1:22" x14ac:dyDescent="0.25">
      <c r="A306" s="22">
        <v>1</v>
      </c>
      <c r="B306" s="25">
        <v>989</v>
      </c>
      <c r="C306" s="23">
        <v>0</v>
      </c>
      <c r="D306" s="23">
        <v>1</v>
      </c>
      <c r="E306" s="23">
        <v>39</v>
      </c>
      <c r="F306" s="23">
        <v>11</v>
      </c>
      <c r="G306" s="25">
        <v>2.1233999729156499</v>
      </c>
      <c r="H306" s="25">
        <v>2.7599999904632599</v>
      </c>
      <c r="I306" s="25">
        <v>1880</v>
      </c>
      <c r="J306" s="25">
        <v>43</v>
      </c>
      <c r="K306" s="25">
        <v>14</v>
      </c>
      <c r="L306" s="25">
        <v>6.91489982604981</v>
      </c>
      <c r="M306" s="25">
        <v>20957</v>
      </c>
      <c r="N306" s="25">
        <v>0.69150000810623202</v>
      </c>
      <c r="O306" s="25">
        <v>10</v>
      </c>
      <c r="P306" s="25">
        <v>10</v>
      </c>
      <c r="Q306" s="25">
        <v>9</v>
      </c>
      <c r="R306" s="25">
        <v>1</v>
      </c>
      <c r="S306" s="23">
        <v>8</v>
      </c>
      <c r="T306" s="23">
        <v>18.856956481933601</v>
      </c>
      <c r="U306" s="25">
        <v>0.75301855802536</v>
      </c>
      <c r="V306" s="23">
        <v>64</v>
      </c>
    </row>
    <row r="307" spans="1:22" x14ac:dyDescent="0.25">
      <c r="A307" s="22">
        <v>1</v>
      </c>
      <c r="B307" s="25">
        <v>600</v>
      </c>
      <c r="C307" s="23">
        <v>0</v>
      </c>
      <c r="D307" s="23">
        <v>2</v>
      </c>
      <c r="E307" s="23">
        <v>34</v>
      </c>
      <c r="F307" s="23">
        <v>13</v>
      </c>
      <c r="G307" s="25">
        <v>2.3333001136779798</v>
      </c>
      <c r="H307" s="25">
        <v>2.9000000953674299</v>
      </c>
      <c r="I307" s="25">
        <v>3020</v>
      </c>
      <c r="J307" s="25">
        <v>35</v>
      </c>
      <c r="K307" s="25">
        <v>12</v>
      </c>
      <c r="L307" s="25">
        <v>4.9668998718261701</v>
      </c>
      <c r="M307" s="25">
        <v>13700</v>
      </c>
      <c r="N307" s="25">
        <v>0.72149997949600198</v>
      </c>
      <c r="O307" s="25">
        <v>12</v>
      </c>
      <c r="P307" s="25">
        <v>12</v>
      </c>
      <c r="Q307" s="25">
        <v>7.5</v>
      </c>
      <c r="R307" s="25">
        <v>0</v>
      </c>
      <c r="S307" s="23">
        <v>4</v>
      </c>
      <c r="T307" s="23">
        <v>12.300020217895501</v>
      </c>
      <c r="U307" s="25">
        <v>0.84728360176086404</v>
      </c>
      <c r="V307" s="23">
        <v>16</v>
      </c>
    </row>
    <row r="308" spans="1:22" x14ac:dyDescent="0.25">
      <c r="A308" s="22">
        <v>1</v>
      </c>
      <c r="B308" s="25">
        <v>2646</v>
      </c>
      <c r="C308" s="23">
        <v>0</v>
      </c>
      <c r="D308" s="23">
        <v>1</v>
      </c>
      <c r="E308" s="23">
        <v>39</v>
      </c>
      <c r="F308" s="23">
        <v>11</v>
      </c>
      <c r="G308" s="25">
        <v>2.3896000385284402</v>
      </c>
      <c r="H308" s="25">
        <v>0</v>
      </c>
      <c r="I308" s="25">
        <v>2646</v>
      </c>
      <c r="J308" s="25">
        <v>41</v>
      </c>
      <c r="K308" s="25">
        <v>8</v>
      </c>
      <c r="L308" s="25">
        <v>2.3896000385284402</v>
      </c>
      <c r="M308" s="25">
        <v>20000</v>
      </c>
      <c r="N308" s="25">
        <v>0.69150000810623202</v>
      </c>
      <c r="O308" s="25">
        <v>7</v>
      </c>
      <c r="P308" s="25">
        <v>7</v>
      </c>
      <c r="Q308" s="25">
        <v>5</v>
      </c>
      <c r="R308" s="25">
        <v>1</v>
      </c>
      <c r="S308" s="23">
        <v>18</v>
      </c>
      <c r="T308" s="23">
        <v>13.6771183013916</v>
      </c>
      <c r="U308" s="25">
        <v>0.87112599611282404</v>
      </c>
      <c r="V308" s="23">
        <v>324</v>
      </c>
    </row>
    <row r="309" spans="1:22" x14ac:dyDescent="0.25">
      <c r="A309" s="22">
        <v>1</v>
      </c>
      <c r="B309" s="25">
        <v>2149</v>
      </c>
      <c r="C309" s="23">
        <v>0</v>
      </c>
      <c r="D309" s="23">
        <v>3</v>
      </c>
      <c r="E309" s="23">
        <v>45</v>
      </c>
      <c r="F309" s="23">
        <v>8</v>
      </c>
      <c r="G309" s="25">
        <v>1.2563999891281099</v>
      </c>
      <c r="H309" s="25">
        <v>2.5</v>
      </c>
      <c r="I309" s="25">
        <v>1640</v>
      </c>
      <c r="J309" s="25">
        <v>48</v>
      </c>
      <c r="K309" s="25">
        <v>9</v>
      </c>
      <c r="L309" s="25">
        <v>4.5121998786926296</v>
      </c>
      <c r="M309" s="25">
        <v>12260</v>
      </c>
      <c r="N309" s="25">
        <v>0.75150001049041804</v>
      </c>
      <c r="O309" s="25">
        <v>7</v>
      </c>
      <c r="P309" s="25">
        <v>7</v>
      </c>
      <c r="Q309" s="25">
        <v>5</v>
      </c>
      <c r="R309" s="25">
        <v>1</v>
      </c>
      <c r="S309" s="23">
        <v>3</v>
      </c>
      <c r="T309" s="23">
        <v>9.55999660491943</v>
      </c>
      <c r="U309" s="25">
        <v>0.22825047373771701</v>
      </c>
      <c r="V309" s="23">
        <v>9</v>
      </c>
    </row>
    <row r="310" spans="1:22" x14ac:dyDescent="0.25">
      <c r="A310" s="22">
        <v>1</v>
      </c>
      <c r="B310" s="25">
        <v>320</v>
      </c>
      <c r="C310" s="23">
        <v>0</v>
      </c>
      <c r="D310" s="23">
        <v>0</v>
      </c>
      <c r="E310" s="23">
        <v>50</v>
      </c>
      <c r="F310" s="23">
        <v>11</v>
      </c>
      <c r="G310" s="25">
        <v>1.09379994869232</v>
      </c>
      <c r="H310" s="25">
        <v>0</v>
      </c>
      <c r="I310" s="25">
        <v>1950</v>
      </c>
      <c r="J310" s="25">
        <v>54</v>
      </c>
      <c r="K310" s="25">
        <v>11</v>
      </c>
      <c r="L310" s="25">
        <v>9.2307996749877894</v>
      </c>
      <c r="M310" s="25">
        <v>24850</v>
      </c>
      <c r="N310" s="25">
        <v>0.66149997711181596</v>
      </c>
      <c r="O310" s="25">
        <v>3</v>
      </c>
      <c r="P310" s="25">
        <v>12</v>
      </c>
      <c r="Q310" s="25">
        <v>7.5</v>
      </c>
      <c r="R310" s="25">
        <v>1</v>
      </c>
      <c r="S310" s="23">
        <v>11</v>
      </c>
      <c r="T310" s="23">
        <v>24.499984741210898</v>
      </c>
      <c r="U310" s="25">
        <v>8.9657828211784404E-2</v>
      </c>
      <c r="V310" s="23">
        <v>121</v>
      </c>
    </row>
    <row r="311" spans="1:22" x14ac:dyDescent="0.25">
      <c r="A311" s="22">
        <v>1</v>
      </c>
      <c r="B311" s="25">
        <v>1600</v>
      </c>
      <c r="C311" s="23">
        <v>0</v>
      </c>
      <c r="D311" s="23">
        <v>1</v>
      </c>
      <c r="E311" s="23">
        <v>40</v>
      </c>
      <c r="F311" s="23">
        <v>12</v>
      </c>
      <c r="G311" s="25">
        <v>3.75</v>
      </c>
      <c r="H311" s="25">
        <v>3.2999999523162802</v>
      </c>
      <c r="I311" s="25">
        <v>1920</v>
      </c>
      <c r="J311" s="25">
        <v>39</v>
      </c>
      <c r="K311" s="25">
        <v>12</v>
      </c>
      <c r="L311" s="25">
        <v>11.458000183105501</v>
      </c>
      <c r="M311" s="25">
        <v>29150</v>
      </c>
      <c r="N311" s="25">
        <v>0.58149999380111705</v>
      </c>
      <c r="O311" s="25">
        <v>12</v>
      </c>
      <c r="P311" s="25">
        <v>7</v>
      </c>
      <c r="Q311" s="25">
        <v>7.5</v>
      </c>
      <c r="R311" s="25">
        <v>1</v>
      </c>
      <c r="S311" s="23">
        <v>8</v>
      </c>
      <c r="T311" s="23">
        <v>23.149999618530298</v>
      </c>
      <c r="U311" s="25">
        <v>1.32175588607788</v>
      </c>
      <c r="V311" s="23">
        <v>64</v>
      </c>
    </row>
    <row r="312" spans="1:22" x14ac:dyDescent="0.25">
      <c r="A312" s="22">
        <v>1</v>
      </c>
      <c r="B312" s="25">
        <v>2419</v>
      </c>
      <c r="C312" s="23">
        <v>0</v>
      </c>
      <c r="D312" s="23">
        <v>1</v>
      </c>
      <c r="E312" s="23">
        <v>30</v>
      </c>
      <c r="F312" s="23">
        <v>10</v>
      </c>
      <c r="G312" s="25">
        <v>3.30719995498657</v>
      </c>
      <c r="H312" s="25">
        <v>3.9000000953674299</v>
      </c>
      <c r="I312" s="25">
        <v>2025</v>
      </c>
      <c r="J312" s="25">
        <v>34</v>
      </c>
      <c r="K312" s="25">
        <v>12</v>
      </c>
      <c r="L312" s="25">
        <v>7.6992998123168999</v>
      </c>
      <c r="M312" s="25">
        <v>23591</v>
      </c>
      <c r="N312" s="25">
        <v>0.66149997711181596</v>
      </c>
      <c r="O312" s="25">
        <v>7</v>
      </c>
      <c r="P312" s="25">
        <v>7</v>
      </c>
      <c r="Q312" s="25">
        <v>11</v>
      </c>
      <c r="R312" s="25">
        <v>1</v>
      </c>
      <c r="S312" s="23">
        <v>10</v>
      </c>
      <c r="T312" s="23">
        <v>15.590883255004901</v>
      </c>
      <c r="U312" s="25">
        <v>1.1961019039154099</v>
      </c>
      <c r="V312" s="23">
        <v>100</v>
      </c>
    </row>
    <row r="313" spans="1:22" x14ac:dyDescent="0.25">
      <c r="A313" s="22">
        <v>1</v>
      </c>
      <c r="B313" s="25">
        <v>2005</v>
      </c>
      <c r="C313" s="23">
        <v>0</v>
      </c>
      <c r="D313" s="23">
        <v>0</v>
      </c>
      <c r="E313" s="23">
        <v>57</v>
      </c>
      <c r="F313" s="23">
        <v>17</v>
      </c>
      <c r="G313" s="25">
        <v>5.1352000236511204</v>
      </c>
      <c r="H313" s="25">
        <v>5.25</v>
      </c>
      <c r="I313" s="25">
        <v>2470</v>
      </c>
      <c r="J313" s="25">
        <v>56</v>
      </c>
      <c r="K313" s="25">
        <v>17</v>
      </c>
      <c r="L313" s="25">
        <v>4.1830000877380398</v>
      </c>
      <c r="M313" s="25">
        <v>24717</v>
      </c>
      <c r="N313" s="25">
        <v>0.66149997711181596</v>
      </c>
      <c r="O313" s="25">
        <v>16</v>
      </c>
      <c r="P313" s="25">
        <v>12</v>
      </c>
      <c r="Q313" s="25">
        <v>11</v>
      </c>
      <c r="R313" s="25">
        <v>1</v>
      </c>
      <c r="S313" s="23">
        <v>33</v>
      </c>
      <c r="T313" s="23">
        <v>14.4209241867065</v>
      </c>
      <c r="U313" s="25">
        <v>1.63611876964569</v>
      </c>
      <c r="V313" s="23">
        <v>1089</v>
      </c>
    </row>
    <row r="314" spans="1:22" x14ac:dyDescent="0.25">
      <c r="A314" s="22">
        <v>1</v>
      </c>
      <c r="B314" s="25">
        <v>1960</v>
      </c>
      <c r="C314" s="23">
        <v>0</v>
      </c>
      <c r="D314" s="23">
        <v>1</v>
      </c>
      <c r="E314" s="23">
        <v>39</v>
      </c>
      <c r="F314" s="23">
        <v>12</v>
      </c>
      <c r="G314" s="25">
        <v>6.6326999664306596</v>
      </c>
      <c r="H314" s="25">
        <v>3.5999999046325701</v>
      </c>
      <c r="I314" s="25">
        <v>1800</v>
      </c>
      <c r="J314" s="25">
        <v>43</v>
      </c>
      <c r="K314" s="25">
        <v>12</v>
      </c>
      <c r="L314" s="25">
        <v>8.3332996368408203</v>
      </c>
      <c r="M314" s="25">
        <v>30455</v>
      </c>
      <c r="N314" s="25">
        <v>0.62150001525878895</v>
      </c>
      <c r="O314" s="25">
        <v>12</v>
      </c>
      <c r="P314" s="25">
        <v>12</v>
      </c>
      <c r="Q314" s="25">
        <v>9</v>
      </c>
      <c r="R314" s="25">
        <v>1</v>
      </c>
      <c r="S314" s="23">
        <v>19</v>
      </c>
      <c r="T314" s="23">
        <v>17.454908370971701</v>
      </c>
      <c r="U314" s="25">
        <v>1.89201200008392</v>
      </c>
      <c r="V314" s="23">
        <v>361</v>
      </c>
    </row>
    <row r="315" spans="1:22" x14ac:dyDescent="0.25">
      <c r="A315" s="22">
        <v>1</v>
      </c>
      <c r="B315" s="25">
        <v>2147</v>
      </c>
      <c r="C315" s="23">
        <v>0</v>
      </c>
      <c r="D315" s="23">
        <v>0</v>
      </c>
      <c r="E315" s="23">
        <v>53</v>
      </c>
      <c r="F315" s="23">
        <v>12</v>
      </c>
      <c r="G315" s="25">
        <v>4.5644998550415004</v>
      </c>
      <c r="H315" s="25">
        <v>4.9000000953674299</v>
      </c>
      <c r="I315" s="25">
        <v>1920</v>
      </c>
      <c r="J315" s="25">
        <v>56</v>
      </c>
      <c r="K315" s="25">
        <v>8</v>
      </c>
      <c r="L315" s="25">
        <v>5.1041998863220197</v>
      </c>
      <c r="M315" s="25">
        <v>19600</v>
      </c>
      <c r="N315" s="25">
        <v>0.69150000810623202</v>
      </c>
      <c r="O315" s="25">
        <v>12</v>
      </c>
      <c r="P315" s="25">
        <v>12</v>
      </c>
      <c r="Q315" s="25">
        <v>7.5</v>
      </c>
      <c r="R315" s="25">
        <v>1</v>
      </c>
      <c r="S315" s="23">
        <v>35</v>
      </c>
      <c r="T315" s="23">
        <v>9.8000192642211896</v>
      </c>
      <c r="U315" s="25">
        <v>1.5183089971542401</v>
      </c>
      <c r="V315" s="23">
        <v>1225</v>
      </c>
    </row>
    <row r="316" spans="1:22" x14ac:dyDescent="0.25">
      <c r="A316" s="22">
        <v>1</v>
      </c>
      <c r="B316" s="25">
        <v>1207</v>
      </c>
      <c r="C316" s="23">
        <v>0</v>
      </c>
      <c r="D316" s="23">
        <v>1</v>
      </c>
      <c r="E316" s="23">
        <v>48</v>
      </c>
      <c r="F316" s="23">
        <v>17</v>
      </c>
      <c r="G316" s="25">
        <v>11.847999572753899</v>
      </c>
      <c r="H316" s="25">
        <v>7.1500000953674299</v>
      </c>
      <c r="I316" s="25">
        <v>2039</v>
      </c>
      <c r="J316" s="25">
        <v>53</v>
      </c>
      <c r="K316" s="25">
        <v>17</v>
      </c>
      <c r="L316" s="25">
        <v>8.2271003723144496</v>
      </c>
      <c r="M316" s="25">
        <v>31875</v>
      </c>
      <c r="N316" s="25">
        <v>0.63999998569488503</v>
      </c>
      <c r="O316" s="25">
        <v>7</v>
      </c>
      <c r="P316" s="25">
        <v>12</v>
      </c>
      <c r="Q316" s="25">
        <v>5</v>
      </c>
      <c r="R316" s="25">
        <v>1</v>
      </c>
      <c r="S316" s="23">
        <v>21</v>
      </c>
      <c r="T316" s="23">
        <v>17.574464797973601</v>
      </c>
      <c r="U316" s="25">
        <v>2.4721591472625701</v>
      </c>
      <c r="V316" s="23">
        <v>441</v>
      </c>
    </row>
    <row r="317" spans="1:22" x14ac:dyDescent="0.25">
      <c r="A317" s="22">
        <v>1</v>
      </c>
      <c r="B317" s="25">
        <v>2000</v>
      </c>
      <c r="C317" s="23">
        <v>0</v>
      </c>
      <c r="D317" s="23">
        <v>1</v>
      </c>
      <c r="E317" s="23">
        <v>46</v>
      </c>
      <c r="F317" s="23">
        <v>14</v>
      </c>
      <c r="G317" s="25">
        <v>3.75</v>
      </c>
      <c r="H317" s="25">
        <v>3.75</v>
      </c>
      <c r="I317" s="25">
        <v>2570</v>
      </c>
      <c r="J317" s="25">
        <v>48</v>
      </c>
      <c r="K317" s="25">
        <v>16</v>
      </c>
      <c r="L317" s="25">
        <v>5.6634001731872603</v>
      </c>
      <c r="M317" s="25">
        <v>24055</v>
      </c>
      <c r="N317" s="25">
        <v>0.66149997711181596</v>
      </c>
      <c r="O317" s="25">
        <v>14</v>
      </c>
      <c r="P317" s="25">
        <v>14</v>
      </c>
      <c r="Q317" s="25">
        <v>7.5</v>
      </c>
      <c r="R317" s="25">
        <v>0</v>
      </c>
      <c r="S317" s="23">
        <v>7</v>
      </c>
      <c r="T317" s="23">
        <v>16.555000305175799</v>
      </c>
      <c r="U317" s="25">
        <v>1.32175588607788</v>
      </c>
      <c r="V317" s="23">
        <v>49</v>
      </c>
    </row>
    <row r="318" spans="1:22" x14ac:dyDescent="0.25">
      <c r="A318" s="22">
        <v>1</v>
      </c>
      <c r="B318" s="25">
        <v>1260</v>
      </c>
      <c r="C318" s="23">
        <v>0</v>
      </c>
      <c r="D318" s="23">
        <v>0</v>
      </c>
      <c r="E318" s="23">
        <v>47</v>
      </c>
      <c r="F318" s="23">
        <v>12</v>
      </c>
      <c r="G318" s="25">
        <v>4.3650999069213903</v>
      </c>
      <c r="H318" s="25">
        <v>4.3499999046325701</v>
      </c>
      <c r="I318" s="25">
        <v>1914</v>
      </c>
      <c r="J318" s="25">
        <v>54</v>
      </c>
      <c r="K318" s="25">
        <v>12</v>
      </c>
      <c r="L318" s="25">
        <v>5.2220001220703098</v>
      </c>
      <c r="M318" s="25">
        <v>18795</v>
      </c>
      <c r="N318" s="25">
        <v>0.72149997949600198</v>
      </c>
      <c r="O318" s="25">
        <v>7</v>
      </c>
      <c r="P318" s="25">
        <v>10</v>
      </c>
      <c r="Q318" s="25">
        <v>7.5</v>
      </c>
      <c r="R318" s="25">
        <v>0</v>
      </c>
      <c r="S318" s="23">
        <v>18</v>
      </c>
      <c r="T318" s="23">
        <v>13.294974327087401</v>
      </c>
      <c r="U318" s="25">
        <v>1.4736410379409799</v>
      </c>
      <c r="V318" s="23">
        <v>324</v>
      </c>
    </row>
    <row r="319" spans="1:22" x14ac:dyDescent="0.25">
      <c r="A319" s="22">
        <v>1</v>
      </c>
      <c r="B319" s="25">
        <v>90</v>
      </c>
      <c r="C319" s="23">
        <v>0</v>
      </c>
      <c r="D319" s="23">
        <v>1</v>
      </c>
      <c r="E319" s="23">
        <v>43</v>
      </c>
      <c r="F319" s="23">
        <v>12</v>
      </c>
      <c r="G319" s="25">
        <v>3.93330001831055</v>
      </c>
      <c r="H319" s="25">
        <v>4</v>
      </c>
      <c r="I319" s="25">
        <v>1516</v>
      </c>
      <c r="J319" s="25">
        <v>47</v>
      </c>
      <c r="K319" s="25">
        <v>10</v>
      </c>
      <c r="L319" s="25">
        <v>7.1900000572204599</v>
      </c>
      <c r="M319" s="25">
        <v>12198</v>
      </c>
      <c r="N319" s="25">
        <v>0.75150001049041804</v>
      </c>
      <c r="O319" s="25">
        <v>7</v>
      </c>
      <c r="P319" s="25">
        <v>7</v>
      </c>
      <c r="Q319" s="25">
        <v>7.5</v>
      </c>
      <c r="R319" s="25">
        <v>0</v>
      </c>
      <c r="S319" s="23">
        <v>4</v>
      </c>
      <c r="T319" s="23">
        <v>11.844002723693899</v>
      </c>
      <c r="U319" s="25">
        <v>1.36947882175446</v>
      </c>
      <c r="V319" s="23">
        <v>16</v>
      </c>
    </row>
    <row r="320" spans="1:22" x14ac:dyDescent="0.25">
      <c r="A320" s="22">
        <v>1</v>
      </c>
      <c r="B320" s="25">
        <v>1800</v>
      </c>
      <c r="C320" s="23">
        <v>0</v>
      </c>
      <c r="D320" s="23">
        <v>0</v>
      </c>
      <c r="E320" s="23">
        <v>47</v>
      </c>
      <c r="F320" s="23">
        <v>12</v>
      </c>
      <c r="G320" s="25">
        <v>3.3333001136779798</v>
      </c>
      <c r="H320" s="25">
        <v>3.25</v>
      </c>
      <c r="I320" s="25">
        <v>2520</v>
      </c>
      <c r="J320" s="25">
        <v>47</v>
      </c>
      <c r="K320" s="25">
        <v>16</v>
      </c>
      <c r="L320" s="25">
        <v>13.906999588012701</v>
      </c>
      <c r="M320" s="25">
        <v>52645</v>
      </c>
      <c r="N320" s="25">
        <v>0.49149999022483798</v>
      </c>
      <c r="O320" s="25">
        <v>12</v>
      </c>
      <c r="P320" s="25">
        <v>7</v>
      </c>
      <c r="Q320" s="25">
        <v>7.5</v>
      </c>
      <c r="R320" s="25">
        <v>1</v>
      </c>
      <c r="S320" s="23">
        <v>12</v>
      </c>
      <c r="T320" s="23">
        <v>46.645061492919901</v>
      </c>
      <c r="U320" s="25">
        <v>1.20396280288696</v>
      </c>
      <c r="V320" s="23">
        <v>144</v>
      </c>
    </row>
    <row r="321" spans="1:22" x14ac:dyDescent="0.25">
      <c r="A321" s="22">
        <v>1</v>
      </c>
      <c r="B321" s="25">
        <v>573</v>
      </c>
      <c r="C321" s="23">
        <v>0</v>
      </c>
      <c r="D321" s="23">
        <v>1</v>
      </c>
      <c r="E321" s="23">
        <v>47</v>
      </c>
      <c r="F321" s="23">
        <v>12</v>
      </c>
      <c r="G321" s="25">
        <v>3.31590008735657</v>
      </c>
      <c r="H321" s="25">
        <v>2.2000000476837198</v>
      </c>
      <c r="I321" s="25">
        <v>2327</v>
      </c>
      <c r="J321" s="25">
        <v>48</v>
      </c>
      <c r="K321" s="25">
        <v>12</v>
      </c>
      <c r="L321" s="25">
        <v>6.0163002014160201</v>
      </c>
      <c r="M321" s="25">
        <v>16600</v>
      </c>
      <c r="N321" s="25">
        <v>0.72149997949600198</v>
      </c>
      <c r="O321" s="25">
        <v>10</v>
      </c>
      <c r="P321" s="25">
        <v>7</v>
      </c>
      <c r="Q321" s="25">
        <v>14</v>
      </c>
      <c r="R321" s="25">
        <v>0</v>
      </c>
      <c r="S321" s="23">
        <v>16</v>
      </c>
      <c r="T321" s="23">
        <v>14.699989318847701</v>
      </c>
      <c r="U321" s="25">
        <v>1.19872915744782</v>
      </c>
      <c r="V321" s="23">
        <v>256</v>
      </c>
    </row>
    <row r="322" spans="1:22" x14ac:dyDescent="0.25">
      <c r="A322" s="22">
        <v>1</v>
      </c>
      <c r="B322" s="25">
        <v>1825</v>
      </c>
      <c r="C322" s="23">
        <v>0</v>
      </c>
      <c r="D322" s="23">
        <v>0</v>
      </c>
      <c r="E322" s="23">
        <v>47</v>
      </c>
      <c r="F322" s="23">
        <v>12</v>
      </c>
      <c r="G322" s="25">
        <v>3.5615999698638898</v>
      </c>
      <c r="H322" s="25">
        <v>3</v>
      </c>
      <c r="I322" s="25">
        <v>2188</v>
      </c>
      <c r="J322" s="25">
        <v>50</v>
      </c>
      <c r="K322" s="25">
        <v>12</v>
      </c>
      <c r="L322" s="25">
        <v>7.6781997680664098</v>
      </c>
      <c r="M322" s="25">
        <v>32590</v>
      </c>
      <c r="N322" s="25">
        <v>0.62150001525878895</v>
      </c>
      <c r="O322" s="25">
        <v>7</v>
      </c>
      <c r="P322" s="25">
        <v>7</v>
      </c>
      <c r="Q322" s="25">
        <v>7.5</v>
      </c>
      <c r="R322" s="25">
        <v>1</v>
      </c>
      <c r="S322" s="23">
        <v>14</v>
      </c>
      <c r="T322" s="23">
        <v>26.090080261230501</v>
      </c>
      <c r="U322" s="25">
        <v>1.2702099084854099</v>
      </c>
      <c r="V322" s="23">
        <v>196</v>
      </c>
    </row>
    <row r="323" spans="1:22" x14ac:dyDescent="0.25">
      <c r="A323" s="22">
        <v>1</v>
      </c>
      <c r="B323" s="25">
        <v>75</v>
      </c>
      <c r="C323" s="23">
        <v>0</v>
      </c>
      <c r="D323" s="23">
        <v>0</v>
      </c>
      <c r="E323" s="23">
        <v>46</v>
      </c>
      <c r="F323" s="23">
        <v>12</v>
      </c>
      <c r="G323" s="25">
        <v>1.6000000238418599</v>
      </c>
      <c r="H323" s="25">
        <v>0</v>
      </c>
      <c r="I323" s="25">
        <v>1864</v>
      </c>
      <c r="J323" s="25">
        <v>48</v>
      </c>
      <c r="K323" s="25">
        <v>12</v>
      </c>
      <c r="L323" s="25">
        <v>5.3112001419067401</v>
      </c>
      <c r="M323" s="25">
        <v>10020</v>
      </c>
      <c r="N323" s="25">
        <v>0.75150001049041804</v>
      </c>
      <c r="O323" s="25">
        <v>3</v>
      </c>
      <c r="P323" s="25">
        <v>7</v>
      </c>
      <c r="Q323" s="25">
        <v>7.5</v>
      </c>
      <c r="R323" s="25">
        <v>1</v>
      </c>
      <c r="S323" s="23">
        <v>3</v>
      </c>
      <c r="T323" s="23">
        <v>9.8999996185302699</v>
      </c>
      <c r="U323" s="25">
        <v>0.47000363469123801</v>
      </c>
      <c r="V323" s="23">
        <v>9</v>
      </c>
    </row>
    <row r="324" spans="1:22" x14ac:dyDescent="0.25">
      <c r="A324" s="22">
        <v>1</v>
      </c>
      <c r="B324" s="25">
        <v>1348</v>
      </c>
      <c r="C324" s="23">
        <v>0</v>
      </c>
      <c r="D324" s="23">
        <v>4</v>
      </c>
      <c r="E324" s="23">
        <v>34</v>
      </c>
      <c r="F324" s="23">
        <v>9</v>
      </c>
      <c r="G324" s="25">
        <v>2.2255001068115199</v>
      </c>
      <c r="H324" s="25">
        <v>2.2999999523162802</v>
      </c>
      <c r="I324" s="25">
        <v>2183</v>
      </c>
      <c r="J324" s="25">
        <v>33</v>
      </c>
      <c r="K324" s="25">
        <v>10</v>
      </c>
      <c r="L324" s="25">
        <v>4.1227998733520499</v>
      </c>
      <c r="M324" s="25">
        <v>12048</v>
      </c>
      <c r="N324" s="25">
        <v>0.75150001049041804</v>
      </c>
      <c r="O324" s="25">
        <v>7</v>
      </c>
      <c r="P324" s="25">
        <v>7</v>
      </c>
      <c r="Q324" s="25">
        <v>11</v>
      </c>
      <c r="R324" s="25">
        <v>0</v>
      </c>
      <c r="S324" s="23">
        <v>1</v>
      </c>
      <c r="T324" s="23">
        <v>9.0480260848999006</v>
      </c>
      <c r="U324" s="25">
        <v>0.79998165369033802</v>
      </c>
      <c r="V324" s="23">
        <v>1</v>
      </c>
    </row>
    <row r="325" spans="1:22" x14ac:dyDescent="0.25">
      <c r="A325" s="22">
        <v>1</v>
      </c>
      <c r="B325" s="25">
        <v>1880</v>
      </c>
      <c r="C325" s="23">
        <v>0</v>
      </c>
      <c r="D325" s="23">
        <v>0</v>
      </c>
      <c r="E325" s="23">
        <v>48</v>
      </c>
      <c r="F325" s="23">
        <v>10</v>
      </c>
      <c r="G325" s="25">
        <v>4.7871999740600604</v>
      </c>
      <c r="H325" s="25">
        <v>4.25</v>
      </c>
      <c r="I325" s="25">
        <v>1920</v>
      </c>
      <c r="J325" s="25">
        <v>55</v>
      </c>
      <c r="K325" s="25">
        <v>12</v>
      </c>
      <c r="L325" s="25">
        <v>7.8125</v>
      </c>
      <c r="M325" s="25">
        <v>39750</v>
      </c>
      <c r="N325" s="25">
        <v>0.62150001525878895</v>
      </c>
      <c r="O325" s="25">
        <v>7</v>
      </c>
      <c r="P325" s="25">
        <v>7</v>
      </c>
      <c r="Q325" s="25">
        <v>11</v>
      </c>
      <c r="R325" s="25">
        <v>0</v>
      </c>
      <c r="S325" s="23">
        <v>27</v>
      </c>
      <c r="T325" s="23">
        <v>30.750064849853501</v>
      </c>
      <c r="U325" s="25">
        <v>1.56594562530518</v>
      </c>
      <c r="V325" s="23">
        <v>729</v>
      </c>
    </row>
    <row r="326" spans="1:22" x14ac:dyDescent="0.25">
      <c r="A326" s="22">
        <v>1</v>
      </c>
      <c r="B326" s="25">
        <v>1240</v>
      </c>
      <c r="C326" s="23">
        <v>0</v>
      </c>
      <c r="D326" s="23">
        <v>1</v>
      </c>
      <c r="E326" s="23">
        <v>30</v>
      </c>
      <c r="F326" s="23">
        <v>12</v>
      </c>
      <c r="G326" s="25">
        <v>5.8064999580383301</v>
      </c>
      <c r="H326" s="25">
        <v>6.9000000953674299</v>
      </c>
      <c r="I326" s="25">
        <v>1824</v>
      </c>
      <c r="J326" s="25">
        <v>31</v>
      </c>
      <c r="K326" s="25">
        <v>12</v>
      </c>
      <c r="L326" s="25">
        <v>4.6052999496459996</v>
      </c>
      <c r="M326" s="25">
        <v>15700</v>
      </c>
      <c r="N326" s="25">
        <v>0.72149997949600198</v>
      </c>
      <c r="O326" s="25">
        <v>10</v>
      </c>
      <c r="P326" s="25">
        <v>7</v>
      </c>
      <c r="Q326" s="25">
        <v>7.5</v>
      </c>
      <c r="R326" s="25">
        <v>1</v>
      </c>
      <c r="S326" s="23">
        <v>12</v>
      </c>
      <c r="T326" s="23">
        <v>8.49993991851807</v>
      </c>
      <c r="U326" s="25">
        <v>1.75897800922394</v>
      </c>
      <c r="V326" s="23">
        <v>144</v>
      </c>
    </row>
    <row r="327" spans="1:22" x14ac:dyDescent="0.25">
      <c r="A327" s="22">
        <v>1</v>
      </c>
      <c r="B327" s="25">
        <v>848</v>
      </c>
      <c r="C327" s="23">
        <v>0</v>
      </c>
      <c r="D327" s="23">
        <v>1</v>
      </c>
      <c r="E327" s="23">
        <v>51</v>
      </c>
      <c r="F327" s="23">
        <v>12</v>
      </c>
      <c r="G327" s="25">
        <v>2.3585000038146999</v>
      </c>
      <c r="H327" s="25">
        <v>2.2999999523162802</v>
      </c>
      <c r="I327" s="25">
        <v>2878</v>
      </c>
      <c r="J327" s="25">
        <v>54</v>
      </c>
      <c r="K327" s="25">
        <v>12</v>
      </c>
      <c r="L327" s="25">
        <v>3.9746000766754199</v>
      </c>
      <c r="M327" s="25">
        <v>24250</v>
      </c>
      <c r="N327" s="25">
        <v>0.66149997711181596</v>
      </c>
      <c r="O327" s="25">
        <v>7</v>
      </c>
      <c r="P327" s="25">
        <v>7</v>
      </c>
      <c r="Q327" s="25">
        <v>3</v>
      </c>
      <c r="R327" s="25">
        <v>0</v>
      </c>
      <c r="S327" s="23">
        <v>6</v>
      </c>
      <c r="T327" s="23">
        <v>22.249992370605501</v>
      </c>
      <c r="U327" s="25">
        <v>0.85802584886550903</v>
      </c>
      <c r="V327" s="23">
        <v>36</v>
      </c>
    </row>
    <row r="328" spans="1:22" x14ac:dyDescent="0.25">
      <c r="A328" s="22">
        <v>1</v>
      </c>
      <c r="B328" s="25">
        <v>150</v>
      </c>
      <c r="C328" s="23">
        <v>0</v>
      </c>
      <c r="D328" s="23">
        <v>5</v>
      </c>
      <c r="E328" s="23">
        <v>52</v>
      </c>
      <c r="F328" s="23">
        <v>12</v>
      </c>
      <c r="G328" s="25">
        <v>2</v>
      </c>
      <c r="H328" s="25">
        <v>0</v>
      </c>
      <c r="I328" s="25">
        <v>2390</v>
      </c>
      <c r="J328" s="25">
        <v>54</v>
      </c>
      <c r="K328" s="25">
        <v>16</v>
      </c>
      <c r="L328" s="25">
        <v>15.0629997253418</v>
      </c>
      <c r="M328" s="25">
        <v>43210</v>
      </c>
      <c r="N328" s="25">
        <v>0.52149999141693104</v>
      </c>
      <c r="O328" s="25">
        <v>7</v>
      </c>
      <c r="P328" s="25">
        <v>12</v>
      </c>
      <c r="Q328" s="25">
        <v>14</v>
      </c>
      <c r="R328" s="25">
        <v>1</v>
      </c>
      <c r="S328" s="23">
        <v>9</v>
      </c>
      <c r="T328" s="23">
        <v>42.909999847412102</v>
      </c>
      <c r="U328" s="25">
        <v>0.69314718246460005</v>
      </c>
      <c r="V328" s="23">
        <v>81</v>
      </c>
    </row>
    <row r="329" spans="1:22" x14ac:dyDescent="0.25">
      <c r="A329" s="22">
        <v>1</v>
      </c>
      <c r="B329" s="25">
        <v>2000</v>
      </c>
      <c r="C329" s="23">
        <v>0</v>
      </c>
      <c r="D329" s="23">
        <v>2</v>
      </c>
      <c r="E329" s="23">
        <v>37</v>
      </c>
      <c r="F329" s="23">
        <v>12</v>
      </c>
      <c r="G329" s="25">
        <v>1.8999999761581401</v>
      </c>
      <c r="H329" s="25">
        <v>1.8500000238418599</v>
      </c>
      <c r="I329" s="25">
        <v>3120</v>
      </c>
      <c r="J329" s="25">
        <v>39</v>
      </c>
      <c r="K329" s="25">
        <v>13</v>
      </c>
      <c r="L329" s="25">
        <v>4.5064001083373997</v>
      </c>
      <c r="M329" s="25">
        <v>37100</v>
      </c>
      <c r="N329" s="25">
        <v>0.62150001525878895</v>
      </c>
      <c r="O329" s="25">
        <v>12</v>
      </c>
      <c r="P329" s="25">
        <v>12</v>
      </c>
      <c r="Q329" s="25">
        <v>5</v>
      </c>
      <c r="R329" s="25">
        <v>0</v>
      </c>
      <c r="S329" s="23">
        <v>2</v>
      </c>
      <c r="T329" s="23">
        <v>33.299999237060597</v>
      </c>
      <c r="U329" s="25">
        <v>0.64185386896133401</v>
      </c>
      <c r="V329" s="23">
        <v>4</v>
      </c>
    </row>
    <row r="330" spans="1:22" x14ac:dyDescent="0.25">
      <c r="A330" s="22">
        <v>1</v>
      </c>
      <c r="B330" s="25">
        <v>1952</v>
      </c>
      <c r="C330" s="23">
        <v>0</v>
      </c>
      <c r="D330" s="23">
        <v>2</v>
      </c>
      <c r="E330" s="23">
        <v>32</v>
      </c>
      <c r="F330" s="23">
        <v>12</v>
      </c>
      <c r="G330" s="25">
        <v>5.1230001449584996</v>
      </c>
      <c r="H330" s="25">
        <v>3.25</v>
      </c>
      <c r="I330" s="25">
        <v>2040</v>
      </c>
      <c r="J330" s="25">
        <v>33</v>
      </c>
      <c r="K330" s="25">
        <v>12</v>
      </c>
      <c r="L330" s="25">
        <v>5.8824000358581499</v>
      </c>
      <c r="M330" s="25">
        <v>23820</v>
      </c>
      <c r="N330" s="25">
        <v>0.66149997711181596</v>
      </c>
      <c r="O330" s="25">
        <v>12</v>
      </c>
      <c r="P330" s="25">
        <v>7</v>
      </c>
      <c r="Q330" s="25">
        <v>5</v>
      </c>
      <c r="R330" s="25">
        <v>0</v>
      </c>
      <c r="S330" s="23">
        <v>6</v>
      </c>
      <c r="T330" s="23">
        <v>13.819903373718301</v>
      </c>
      <c r="U330" s="25">
        <v>1.63374018669128</v>
      </c>
      <c r="V330" s="23">
        <v>36</v>
      </c>
    </row>
    <row r="331" spans="1:22" x14ac:dyDescent="0.25">
      <c r="A331" s="22">
        <v>1</v>
      </c>
      <c r="B331" s="25">
        <v>1456</v>
      </c>
      <c r="C331" s="23">
        <v>0</v>
      </c>
      <c r="D331" s="23">
        <v>2</v>
      </c>
      <c r="E331" s="23">
        <v>36</v>
      </c>
      <c r="F331" s="23">
        <v>17</v>
      </c>
      <c r="G331" s="25">
        <v>5.4945001602172896</v>
      </c>
      <c r="H331" s="25">
        <v>6.03999996185303</v>
      </c>
      <c r="I331" s="25">
        <v>2151</v>
      </c>
      <c r="J331" s="25">
        <v>35</v>
      </c>
      <c r="K331" s="25">
        <v>15</v>
      </c>
      <c r="L331" s="25">
        <v>10.227999687194799</v>
      </c>
      <c r="M331" s="25">
        <v>31600</v>
      </c>
      <c r="N331" s="25">
        <v>0.58149999380111705</v>
      </c>
      <c r="O331" s="25">
        <v>12</v>
      </c>
      <c r="P331" s="25">
        <v>14</v>
      </c>
      <c r="Q331" s="25">
        <v>5</v>
      </c>
      <c r="R331" s="25">
        <v>1</v>
      </c>
      <c r="S331" s="23">
        <v>9</v>
      </c>
      <c r="T331" s="23">
        <v>23.6000080108643</v>
      </c>
      <c r="U331" s="25">
        <v>1.70374763011932</v>
      </c>
      <c r="V331" s="23">
        <v>81</v>
      </c>
    </row>
    <row r="332" spans="1:22" x14ac:dyDescent="0.25">
      <c r="A332" s="22">
        <v>1</v>
      </c>
      <c r="B332" s="25">
        <v>1740</v>
      </c>
      <c r="C332" s="23">
        <v>0</v>
      </c>
      <c r="D332" s="23">
        <v>2</v>
      </c>
      <c r="E332" s="23">
        <v>35</v>
      </c>
      <c r="F332" s="23">
        <v>12</v>
      </c>
      <c r="G332" s="25">
        <v>6.3218002319335902</v>
      </c>
      <c r="H332" s="25">
        <v>5.5</v>
      </c>
      <c r="I332" s="25">
        <v>1976</v>
      </c>
      <c r="J332" s="25">
        <v>37</v>
      </c>
      <c r="K332" s="25">
        <v>14</v>
      </c>
      <c r="L332" s="25">
        <v>6.5788998603820801</v>
      </c>
      <c r="M332" s="25">
        <v>24000</v>
      </c>
      <c r="N332" s="25">
        <v>0.66149997711181596</v>
      </c>
      <c r="O332" s="25">
        <v>10</v>
      </c>
      <c r="P332" s="25">
        <v>10</v>
      </c>
      <c r="Q332" s="25">
        <v>7.5</v>
      </c>
      <c r="R332" s="25">
        <v>1</v>
      </c>
      <c r="S332" s="23">
        <v>16</v>
      </c>
      <c r="T332" s="23">
        <v>13.0000677108765</v>
      </c>
      <c r="U332" s="25">
        <v>1.8440040349960301</v>
      </c>
      <c r="V332" s="23">
        <v>256</v>
      </c>
    </row>
    <row r="333" spans="1:22" x14ac:dyDescent="0.25">
      <c r="A333" s="22">
        <v>1</v>
      </c>
      <c r="B333" s="25">
        <v>1400</v>
      </c>
      <c r="C333" s="23">
        <v>0</v>
      </c>
      <c r="D333" s="23">
        <v>0</v>
      </c>
      <c r="E333" s="23">
        <v>45</v>
      </c>
      <c r="F333" s="23">
        <v>17</v>
      </c>
      <c r="G333" s="25">
        <v>7.1428999900817898</v>
      </c>
      <c r="H333" s="25">
        <v>7.1399998664856001</v>
      </c>
      <c r="I333" s="25">
        <v>2286</v>
      </c>
      <c r="J333" s="25">
        <v>51</v>
      </c>
      <c r="K333" s="25">
        <v>16</v>
      </c>
      <c r="L333" s="25">
        <v>8.8144998550415004</v>
      </c>
      <c r="M333" s="25">
        <v>30750</v>
      </c>
      <c r="N333" s="25">
        <v>0.58149999380111705</v>
      </c>
      <c r="O333" s="25">
        <v>14</v>
      </c>
      <c r="P333" s="25">
        <v>12</v>
      </c>
      <c r="Q333" s="25">
        <v>5</v>
      </c>
      <c r="R333" s="25">
        <v>0</v>
      </c>
      <c r="S333" s="23">
        <v>22</v>
      </c>
      <c r="T333" s="23">
        <v>20.749940872192401</v>
      </c>
      <c r="U333" s="25">
        <v>1.96611881256104</v>
      </c>
      <c r="V333" s="23">
        <v>484</v>
      </c>
    </row>
    <row r="334" spans="1:22" x14ac:dyDescent="0.25">
      <c r="A334" s="22">
        <v>1</v>
      </c>
      <c r="B334" s="25">
        <v>2000</v>
      </c>
      <c r="C334" s="23">
        <v>0</v>
      </c>
      <c r="D334" s="23">
        <v>0</v>
      </c>
      <c r="E334" s="23">
        <v>56</v>
      </c>
      <c r="F334" s="23">
        <v>12</v>
      </c>
      <c r="G334" s="25">
        <v>2.375</v>
      </c>
      <c r="H334" s="25">
        <v>2.7000000476837198</v>
      </c>
      <c r="I334" s="25">
        <v>2032</v>
      </c>
      <c r="J334" s="25">
        <v>60</v>
      </c>
      <c r="K334" s="25">
        <v>10</v>
      </c>
      <c r="L334" s="25">
        <v>2.9528000354766899</v>
      </c>
      <c r="M334" s="25">
        <v>11050</v>
      </c>
      <c r="N334" s="25">
        <v>0.75150001049041804</v>
      </c>
      <c r="O334" s="25">
        <v>7</v>
      </c>
      <c r="P334" s="25">
        <v>7</v>
      </c>
      <c r="Q334" s="25">
        <v>14</v>
      </c>
      <c r="R334" s="25">
        <v>0</v>
      </c>
      <c r="S334" s="23">
        <v>26</v>
      </c>
      <c r="T334" s="23">
        <v>6.3000001907348597</v>
      </c>
      <c r="U334" s="25">
        <v>0.86499744653701804</v>
      </c>
      <c r="V334" s="23">
        <v>676</v>
      </c>
    </row>
    <row r="335" spans="1:22" x14ac:dyDescent="0.25">
      <c r="A335" s="22">
        <v>1</v>
      </c>
      <c r="B335" s="25">
        <v>1750</v>
      </c>
      <c r="C335" s="23">
        <v>0</v>
      </c>
      <c r="D335" s="23">
        <v>2</v>
      </c>
      <c r="E335" s="23">
        <v>40</v>
      </c>
      <c r="F335" s="23">
        <v>10</v>
      </c>
      <c r="G335" s="25">
        <v>2.5429000854492201</v>
      </c>
      <c r="H335" s="25">
        <v>2.7400000095367401</v>
      </c>
      <c r="I335" s="25">
        <v>1680</v>
      </c>
      <c r="J335" s="25">
        <v>45</v>
      </c>
      <c r="K335" s="25">
        <v>4</v>
      </c>
      <c r="L335" s="25">
        <v>4.5173001289367702</v>
      </c>
      <c r="M335" s="25">
        <v>12239</v>
      </c>
      <c r="N335" s="25">
        <v>0.75150001049041804</v>
      </c>
      <c r="O335" s="25">
        <v>7</v>
      </c>
      <c r="P335" s="25">
        <v>7</v>
      </c>
      <c r="Q335" s="25">
        <v>14</v>
      </c>
      <c r="R335" s="25">
        <v>0</v>
      </c>
      <c r="S335" s="23">
        <v>11</v>
      </c>
      <c r="T335" s="23">
        <v>7.7889246940612802</v>
      </c>
      <c r="U335" s="25">
        <v>0.933305203914642</v>
      </c>
      <c r="V335" s="23">
        <v>121</v>
      </c>
    </row>
    <row r="336" spans="1:22" x14ac:dyDescent="0.25">
      <c r="A336" s="22">
        <v>1</v>
      </c>
      <c r="B336" s="25">
        <v>1101</v>
      </c>
      <c r="C336" s="23">
        <v>1</v>
      </c>
      <c r="D336" s="23">
        <v>2</v>
      </c>
      <c r="E336" s="23">
        <v>45</v>
      </c>
      <c r="F336" s="23">
        <v>12</v>
      </c>
      <c r="G336" s="25">
        <v>2.1798000335693399</v>
      </c>
      <c r="H336" s="25">
        <v>2.2999999523162802</v>
      </c>
      <c r="I336" s="25">
        <v>1560</v>
      </c>
      <c r="J336" s="25">
        <v>49</v>
      </c>
      <c r="K336" s="25">
        <v>14</v>
      </c>
      <c r="L336" s="25">
        <v>5.1282000541687003</v>
      </c>
      <c r="M336" s="25">
        <v>12870</v>
      </c>
      <c r="N336" s="25">
        <v>0.75150001049041804</v>
      </c>
      <c r="O336" s="25">
        <v>14</v>
      </c>
      <c r="P336" s="25">
        <v>12</v>
      </c>
      <c r="Q336" s="25">
        <v>7.5</v>
      </c>
      <c r="R336" s="25">
        <v>1</v>
      </c>
      <c r="S336" s="23">
        <v>11</v>
      </c>
      <c r="T336" s="23">
        <v>10.470040321350099</v>
      </c>
      <c r="U336" s="25">
        <v>0.779233157634735</v>
      </c>
      <c r="V336" s="23">
        <v>121</v>
      </c>
    </row>
    <row r="337" spans="1:22" x14ac:dyDescent="0.25">
      <c r="A337" s="22">
        <v>1</v>
      </c>
      <c r="B337" s="25">
        <v>2000</v>
      </c>
      <c r="C337" s="23">
        <v>0</v>
      </c>
      <c r="D337" s="23">
        <v>2</v>
      </c>
      <c r="E337" s="23">
        <v>32</v>
      </c>
      <c r="F337" s="23">
        <v>12</v>
      </c>
      <c r="G337" s="25">
        <v>2.5999999046325701</v>
      </c>
      <c r="H337" s="25">
        <v>2.5</v>
      </c>
      <c r="I337" s="25">
        <v>2895</v>
      </c>
      <c r="J337" s="25">
        <v>30</v>
      </c>
      <c r="K337" s="25">
        <v>12</v>
      </c>
      <c r="L337" s="25">
        <v>4.1451001167297399</v>
      </c>
      <c r="M337" s="25">
        <v>17200</v>
      </c>
      <c r="N337" s="25">
        <v>0.72149997949600198</v>
      </c>
      <c r="O337" s="25">
        <v>10</v>
      </c>
      <c r="P337" s="25">
        <v>7</v>
      </c>
      <c r="Q337" s="25">
        <v>7.5</v>
      </c>
      <c r="R337" s="25">
        <v>0</v>
      </c>
      <c r="S337" s="23">
        <v>15</v>
      </c>
      <c r="T337" s="23">
        <v>12</v>
      </c>
      <c r="U337" s="25">
        <v>0.95551139116287198</v>
      </c>
      <c r="V337" s="23">
        <v>225</v>
      </c>
    </row>
    <row r="338" spans="1:22" x14ac:dyDescent="0.25">
      <c r="A338" s="22">
        <v>1</v>
      </c>
      <c r="B338" s="25">
        <v>1877</v>
      </c>
      <c r="C338" s="23">
        <v>0</v>
      </c>
      <c r="D338" s="23">
        <v>0</v>
      </c>
      <c r="E338" s="23">
        <v>45</v>
      </c>
      <c r="F338" s="23">
        <v>12</v>
      </c>
      <c r="G338" s="25">
        <v>3.7293999195098899</v>
      </c>
      <c r="H338" s="25">
        <v>3.5999999046325701</v>
      </c>
      <c r="I338" s="25">
        <v>1820</v>
      </c>
      <c r="J338" s="25">
        <v>50</v>
      </c>
      <c r="K338" s="25">
        <v>8</v>
      </c>
      <c r="L338" s="25">
        <v>8.79119968414307</v>
      </c>
      <c r="M338" s="25">
        <v>23980</v>
      </c>
      <c r="N338" s="25">
        <v>0.66149997711181596</v>
      </c>
      <c r="O338" s="25">
        <v>10</v>
      </c>
      <c r="P338" s="25">
        <v>10</v>
      </c>
      <c r="Q338" s="25">
        <v>7.5</v>
      </c>
      <c r="R338" s="25">
        <v>0</v>
      </c>
      <c r="S338" s="23">
        <v>13</v>
      </c>
      <c r="T338" s="23">
        <v>16.979915618896499</v>
      </c>
      <c r="U338" s="25">
        <v>1.3162473440170299</v>
      </c>
      <c r="V338" s="23">
        <v>169</v>
      </c>
    </row>
    <row r="339" spans="1:22" x14ac:dyDescent="0.25">
      <c r="A339" s="22">
        <v>1</v>
      </c>
      <c r="B339" s="25">
        <v>160</v>
      </c>
      <c r="C339" s="23">
        <v>0</v>
      </c>
      <c r="D339" s="23">
        <v>2</v>
      </c>
      <c r="E339" s="23">
        <v>40</v>
      </c>
      <c r="F339" s="23">
        <v>12</v>
      </c>
      <c r="G339" s="25">
        <v>4.375</v>
      </c>
      <c r="H339" s="25">
        <v>1.8500000238418599</v>
      </c>
      <c r="I339" s="25">
        <v>2450</v>
      </c>
      <c r="J339" s="25">
        <v>44</v>
      </c>
      <c r="K339" s="25">
        <v>12</v>
      </c>
      <c r="L339" s="25">
        <v>7.3060998916626003</v>
      </c>
      <c r="M339" s="25">
        <v>18600</v>
      </c>
      <c r="N339" s="25">
        <v>0.69150000810623202</v>
      </c>
      <c r="O339" s="25">
        <v>7</v>
      </c>
      <c r="P339" s="25">
        <v>12</v>
      </c>
      <c r="Q339" s="25">
        <v>14</v>
      </c>
      <c r="R339" s="25">
        <v>1</v>
      </c>
      <c r="S339" s="23">
        <v>6</v>
      </c>
      <c r="T339" s="23">
        <v>17.899999618530298</v>
      </c>
      <c r="U339" s="25">
        <v>1.4759064912796001</v>
      </c>
      <c r="V339" s="23">
        <v>36</v>
      </c>
    </row>
    <row r="340" spans="1:22" x14ac:dyDescent="0.25">
      <c r="A340" s="22">
        <v>1</v>
      </c>
      <c r="B340" s="25">
        <v>1886</v>
      </c>
      <c r="C340" s="23">
        <v>0</v>
      </c>
      <c r="D340" s="23">
        <v>1</v>
      </c>
      <c r="E340" s="23">
        <v>38</v>
      </c>
      <c r="F340" s="23">
        <v>12</v>
      </c>
      <c r="G340" s="25">
        <v>4.4432997703552299</v>
      </c>
      <c r="H340" s="25">
        <v>4</v>
      </c>
      <c r="I340" s="25">
        <v>1748</v>
      </c>
      <c r="J340" s="25">
        <v>42</v>
      </c>
      <c r="K340" s="25">
        <v>8</v>
      </c>
      <c r="L340" s="25">
        <v>6.0068998336792001</v>
      </c>
      <c r="M340" s="25">
        <v>23920</v>
      </c>
      <c r="N340" s="25">
        <v>0.69150000810623202</v>
      </c>
      <c r="O340" s="25">
        <v>7</v>
      </c>
      <c r="P340" s="25">
        <v>10</v>
      </c>
      <c r="Q340" s="25">
        <v>9.5</v>
      </c>
      <c r="R340" s="25">
        <v>1</v>
      </c>
      <c r="S340" s="23">
        <v>20</v>
      </c>
      <c r="T340" s="23">
        <v>15.5399370193481</v>
      </c>
      <c r="U340" s="25">
        <v>1.4913972616195701</v>
      </c>
      <c r="V340" s="23">
        <v>400</v>
      </c>
    </row>
    <row r="341" spans="1:22" x14ac:dyDescent="0.25">
      <c r="A341" s="22">
        <v>1</v>
      </c>
      <c r="B341" s="25">
        <v>1446</v>
      </c>
      <c r="C341" s="23">
        <v>0</v>
      </c>
      <c r="D341" s="23">
        <v>4</v>
      </c>
      <c r="E341" s="23">
        <v>49</v>
      </c>
      <c r="F341" s="23">
        <v>12</v>
      </c>
      <c r="G341" s="25">
        <v>4.2877001762390101</v>
      </c>
      <c r="H341" s="25">
        <v>4.4000000953674299</v>
      </c>
      <c r="I341" s="25">
        <v>1020</v>
      </c>
      <c r="J341" s="25">
        <v>45</v>
      </c>
      <c r="K341" s="25">
        <v>12</v>
      </c>
      <c r="L341" s="25">
        <v>8.3332996368408203</v>
      </c>
      <c r="M341" s="25">
        <v>16084</v>
      </c>
      <c r="N341" s="25">
        <v>0.75150001049041804</v>
      </c>
      <c r="O341" s="25">
        <v>7</v>
      </c>
      <c r="P341" s="25">
        <v>7</v>
      </c>
      <c r="Q341" s="25">
        <v>14</v>
      </c>
      <c r="R341" s="25">
        <v>1</v>
      </c>
      <c r="S341" s="23">
        <v>17</v>
      </c>
      <c r="T341" s="23">
        <v>9.8839855194091797</v>
      </c>
      <c r="U341" s="25">
        <v>1.45575046539307</v>
      </c>
      <c r="V341" s="23">
        <v>289</v>
      </c>
    </row>
    <row r="342" spans="1:22" x14ac:dyDescent="0.25">
      <c r="A342" s="22">
        <v>1</v>
      </c>
      <c r="B342" s="25">
        <v>1500</v>
      </c>
      <c r="C342" s="23">
        <v>0</v>
      </c>
      <c r="D342" s="23">
        <v>1</v>
      </c>
      <c r="E342" s="23">
        <v>47</v>
      </c>
      <c r="F342" s="23">
        <v>16</v>
      </c>
      <c r="G342" s="25">
        <v>1.6667000055313099</v>
      </c>
      <c r="H342" s="25">
        <v>1.5</v>
      </c>
      <c r="I342" s="25">
        <v>2342</v>
      </c>
      <c r="J342" s="25">
        <v>49</v>
      </c>
      <c r="K342" s="25">
        <v>17</v>
      </c>
      <c r="L342" s="25">
        <v>11.529000282287599</v>
      </c>
      <c r="M342" s="25">
        <v>31100</v>
      </c>
      <c r="N342" s="25">
        <v>0.58149999380111705</v>
      </c>
      <c r="O342" s="25">
        <v>14</v>
      </c>
      <c r="P342" s="25">
        <v>14</v>
      </c>
      <c r="Q342" s="25">
        <v>11</v>
      </c>
      <c r="R342" s="25">
        <v>1</v>
      </c>
      <c r="S342" s="23">
        <v>8</v>
      </c>
      <c r="T342" s="23">
        <v>28.599950790405298</v>
      </c>
      <c r="U342" s="25">
        <v>0.51084560155868497</v>
      </c>
      <c r="V342" s="23">
        <v>64</v>
      </c>
    </row>
    <row r="343" spans="1:22" x14ac:dyDescent="0.25">
      <c r="A343" s="22">
        <v>1</v>
      </c>
      <c r="B343" s="25">
        <v>860</v>
      </c>
      <c r="C343" s="23">
        <v>0</v>
      </c>
      <c r="D343" s="23">
        <v>0</v>
      </c>
      <c r="E343" s="23">
        <v>52</v>
      </c>
      <c r="F343" s="23">
        <v>13</v>
      </c>
      <c r="G343" s="25">
        <v>3.2558000087738002</v>
      </c>
      <c r="H343" s="25">
        <v>5.82999992370606</v>
      </c>
      <c r="I343" s="25">
        <v>2250</v>
      </c>
      <c r="J343" s="25">
        <v>53</v>
      </c>
      <c r="K343" s="25">
        <v>12</v>
      </c>
      <c r="L343" s="25">
        <v>6.6666998863220197</v>
      </c>
      <c r="M343" s="25">
        <v>20460</v>
      </c>
      <c r="N343" s="25">
        <v>0.66149997711181596</v>
      </c>
      <c r="O343" s="25">
        <v>7</v>
      </c>
      <c r="P343" s="25">
        <v>7</v>
      </c>
      <c r="Q343" s="25">
        <v>11</v>
      </c>
      <c r="R343" s="25">
        <v>1</v>
      </c>
      <c r="S343" s="23">
        <v>13</v>
      </c>
      <c r="T343" s="23">
        <v>17.660011291503899</v>
      </c>
      <c r="U343" s="25">
        <v>1.1804380416870099</v>
      </c>
      <c r="V343" s="23">
        <v>169</v>
      </c>
    </row>
    <row r="344" spans="1:22" x14ac:dyDescent="0.25">
      <c r="A344" s="22">
        <v>1</v>
      </c>
      <c r="B344" s="25">
        <v>1848</v>
      </c>
      <c r="C344" s="23">
        <v>0</v>
      </c>
      <c r="D344" s="23">
        <v>1</v>
      </c>
      <c r="E344" s="23">
        <v>34</v>
      </c>
      <c r="F344" s="23">
        <v>13</v>
      </c>
      <c r="G344" s="25">
        <v>5.4113001823425302</v>
      </c>
      <c r="H344" s="25">
        <v>6</v>
      </c>
      <c r="I344" s="25">
        <v>2880</v>
      </c>
      <c r="J344" s="25">
        <v>40</v>
      </c>
      <c r="K344" s="25">
        <v>16</v>
      </c>
      <c r="L344" s="25">
        <v>8.6806001663208008</v>
      </c>
      <c r="M344" s="25">
        <v>36000</v>
      </c>
      <c r="N344" s="25">
        <v>0.55150002241134599</v>
      </c>
      <c r="O344" s="25">
        <v>12</v>
      </c>
      <c r="P344" s="25">
        <v>12</v>
      </c>
      <c r="Q344" s="25">
        <v>7.5</v>
      </c>
      <c r="R344" s="25">
        <v>1</v>
      </c>
      <c r="S344" s="23">
        <v>15</v>
      </c>
      <c r="T344" s="23">
        <v>25.9999179840088</v>
      </c>
      <c r="U344" s="25">
        <v>1.6884894371032699</v>
      </c>
      <c r="V344" s="23">
        <v>225</v>
      </c>
    </row>
    <row r="345" spans="1:22" x14ac:dyDescent="0.25">
      <c r="A345" s="22">
        <v>1</v>
      </c>
      <c r="B345" s="25">
        <v>1678</v>
      </c>
      <c r="C345" s="23">
        <v>0</v>
      </c>
      <c r="D345" s="23">
        <v>2</v>
      </c>
      <c r="E345" s="23">
        <v>44</v>
      </c>
      <c r="F345" s="23">
        <v>12</v>
      </c>
      <c r="G345" s="25">
        <v>2.20499992370606</v>
      </c>
      <c r="H345" s="25">
        <v>2.2999999523162802</v>
      </c>
      <c r="I345" s="25">
        <v>2032</v>
      </c>
      <c r="J345" s="25">
        <v>46</v>
      </c>
      <c r="K345" s="25">
        <v>12</v>
      </c>
      <c r="L345" s="25">
        <v>3.46799993515015</v>
      </c>
      <c r="M345" s="25">
        <v>17302</v>
      </c>
      <c r="N345" s="25">
        <v>0.72149997949600198</v>
      </c>
      <c r="O345" s="25">
        <v>14</v>
      </c>
      <c r="P345" s="25">
        <v>12</v>
      </c>
      <c r="Q345" s="25">
        <v>3</v>
      </c>
      <c r="R345" s="25">
        <v>0</v>
      </c>
      <c r="S345" s="23">
        <v>14</v>
      </c>
      <c r="T345" s="23">
        <v>13.6020097732544</v>
      </c>
      <c r="U345" s="25">
        <v>0.79072749614715598</v>
      </c>
      <c r="V345" s="23">
        <v>196</v>
      </c>
    </row>
    <row r="346" spans="1:22" x14ac:dyDescent="0.25">
      <c r="A346" s="22">
        <v>1</v>
      </c>
      <c r="B346" s="25">
        <v>160</v>
      </c>
      <c r="C346" s="23">
        <v>0</v>
      </c>
      <c r="D346" s="23">
        <v>3</v>
      </c>
      <c r="E346" s="23">
        <v>36</v>
      </c>
      <c r="F346" s="23">
        <v>16</v>
      </c>
      <c r="G346" s="25">
        <v>4.0625</v>
      </c>
      <c r="H346" s="25">
        <v>0</v>
      </c>
      <c r="I346" s="25">
        <v>3120</v>
      </c>
      <c r="J346" s="25">
        <v>42</v>
      </c>
      <c r="K346" s="25">
        <v>16</v>
      </c>
      <c r="L346" s="25">
        <v>3.0320999622345002</v>
      </c>
      <c r="M346" s="25">
        <v>16450</v>
      </c>
      <c r="N346" s="25">
        <v>0.72149997949600198</v>
      </c>
      <c r="O346" s="25">
        <v>14</v>
      </c>
      <c r="P346" s="25">
        <v>7</v>
      </c>
      <c r="Q346" s="25">
        <v>3</v>
      </c>
      <c r="R346" s="25">
        <v>0</v>
      </c>
      <c r="S346" s="23">
        <v>14</v>
      </c>
      <c r="T346" s="23">
        <v>15.800000190734901</v>
      </c>
      <c r="U346" s="25">
        <v>1.4017986059188801</v>
      </c>
      <c r="V346" s="23">
        <v>196</v>
      </c>
    </row>
    <row r="347" spans="1:22" x14ac:dyDescent="0.25">
      <c r="A347" s="22">
        <v>1</v>
      </c>
      <c r="B347" s="25">
        <v>108</v>
      </c>
      <c r="C347" s="23">
        <v>0</v>
      </c>
      <c r="D347" s="23">
        <v>0</v>
      </c>
      <c r="E347" s="23">
        <v>50</v>
      </c>
      <c r="F347" s="23">
        <v>17</v>
      </c>
      <c r="G347" s="25">
        <v>0.64819997549056996</v>
      </c>
      <c r="H347" s="25">
        <v>0</v>
      </c>
      <c r="I347" s="25">
        <v>1760</v>
      </c>
      <c r="J347" s="25">
        <v>57</v>
      </c>
      <c r="K347" s="25">
        <v>16</v>
      </c>
      <c r="L347" s="25">
        <v>13.807000160217299</v>
      </c>
      <c r="M347" s="25">
        <v>41170</v>
      </c>
      <c r="N347" s="25">
        <v>0.58149999380111705</v>
      </c>
      <c r="O347" s="25">
        <v>14</v>
      </c>
      <c r="P347" s="25">
        <v>16</v>
      </c>
      <c r="Q347" s="25">
        <v>9.5</v>
      </c>
      <c r="R347" s="25">
        <v>1</v>
      </c>
      <c r="S347" s="23">
        <v>6</v>
      </c>
      <c r="T347" s="23">
        <v>41.0999946594238</v>
      </c>
      <c r="U347" s="25">
        <v>-0.43355602025985701</v>
      </c>
      <c r="V347" s="23">
        <v>36</v>
      </c>
    </row>
    <row r="348" spans="1:22" x14ac:dyDescent="0.25">
      <c r="A348" s="22">
        <v>1</v>
      </c>
      <c r="B348" s="25">
        <v>1738</v>
      </c>
      <c r="C348" s="23">
        <v>0</v>
      </c>
      <c r="D348" s="23">
        <v>0</v>
      </c>
      <c r="E348" s="23">
        <v>45</v>
      </c>
      <c r="F348" s="23">
        <v>12</v>
      </c>
      <c r="G348" s="25">
        <v>5.3825998306274396</v>
      </c>
      <c r="H348" s="25">
        <v>6.1799998283386204</v>
      </c>
      <c r="I348" s="25">
        <v>1725</v>
      </c>
      <c r="J348" s="25">
        <v>47</v>
      </c>
      <c r="K348" s="25">
        <v>12</v>
      </c>
      <c r="L348" s="25">
        <v>6.2174000740051296</v>
      </c>
      <c r="M348" s="25">
        <v>20130</v>
      </c>
      <c r="N348" s="25">
        <v>0.66149997711181596</v>
      </c>
      <c r="O348" s="25">
        <v>0</v>
      </c>
      <c r="P348" s="25">
        <v>0</v>
      </c>
      <c r="Q348" s="25">
        <v>7.5</v>
      </c>
      <c r="R348" s="25">
        <v>1</v>
      </c>
      <c r="S348" s="23">
        <v>24</v>
      </c>
      <c r="T348" s="23">
        <v>10.775041580200201</v>
      </c>
      <c r="U348" s="25">
        <v>1.68317151069641</v>
      </c>
      <c r="V348" s="23">
        <v>576</v>
      </c>
    </row>
    <row r="349" spans="1:22" x14ac:dyDescent="0.25">
      <c r="A349" s="22">
        <v>1</v>
      </c>
      <c r="B349" s="25">
        <v>1170</v>
      </c>
      <c r="C349" s="23">
        <v>0</v>
      </c>
      <c r="D349" s="23">
        <v>2</v>
      </c>
      <c r="E349" s="23">
        <v>44</v>
      </c>
      <c r="F349" s="23">
        <v>14</v>
      </c>
      <c r="G349" s="25">
        <v>0.17090000212192499</v>
      </c>
      <c r="H349" s="25">
        <v>0</v>
      </c>
      <c r="I349" s="25">
        <v>2080</v>
      </c>
      <c r="J349" s="25">
        <v>46</v>
      </c>
      <c r="K349" s="25">
        <v>13</v>
      </c>
      <c r="L349" s="25">
        <v>4.2308001518249503</v>
      </c>
      <c r="M349" s="25">
        <v>9200</v>
      </c>
      <c r="N349" s="25">
        <v>0.75150001049041804</v>
      </c>
      <c r="O349" s="25">
        <v>16</v>
      </c>
      <c r="P349" s="25">
        <v>12</v>
      </c>
      <c r="Q349" s="25">
        <v>9.5</v>
      </c>
      <c r="R349" s="25">
        <v>1</v>
      </c>
      <c r="S349" s="23">
        <v>10</v>
      </c>
      <c r="T349" s="23">
        <v>9.0000467300415004</v>
      </c>
      <c r="U349" s="25">
        <v>-1.7666766643524201</v>
      </c>
      <c r="V349" s="23">
        <v>100</v>
      </c>
    </row>
    <row r="350" spans="1:22" x14ac:dyDescent="0.25">
      <c r="A350" s="22">
        <v>1</v>
      </c>
      <c r="B350" s="25">
        <v>15</v>
      </c>
      <c r="C350" s="23">
        <v>0</v>
      </c>
      <c r="D350" s="23">
        <v>2</v>
      </c>
      <c r="E350" s="23">
        <v>57</v>
      </c>
      <c r="F350" s="23">
        <v>12</v>
      </c>
      <c r="G350" s="25">
        <v>23.466999053955099</v>
      </c>
      <c r="H350" s="25">
        <v>0</v>
      </c>
      <c r="I350" s="25">
        <v>2040</v>
      </c>
      <c r="J350" s="25">
        <v>57</v>
      </c>
      <c r="K350" s="25">
        <v>10</v>
      </c>
      <c r="L350" s="25">
        <v>11.4700002670288</v>
      </c>
      <c r="M350" s="25">
        <v>24751</v>
      </c>
      <c r="N350" s="25">
        <v>0.66149997711181596</v>
      </c>
      <c r="O350" s="25">
        <v>7</v>
      </c>
      <c r="P350" s="25">
        <v>7</v>
      </c>
      <c r="Q350" s="25">
        <v>11</v>
      </c>
      <c r="R350" s="25">
        <v>1</v>
      </c>
      <c r="S350" s="23">
        <v>2</v>
      </c>
      <c r="T350" s="23">
        <v>24.398994445800799</v>
      </c>
      <c r="U350" s="25">
        <v>3.1555950641632098</v>
      </c>
      <c r="V350" s="23">
        <v>4</v>
      </c>
    </row>
    <row r="351" spans="1:22" x14ac:dyDescent="0.25">
      <c r="A351" s="22">
        <v>1</v>
      </c>
      <c r="B351" s="25">
        <v>2088</v>
      </c>
      <c r="C351" s="23">
        <v>0</v>
      </c>
      <c r="D351" s="23">
        <v>0</v>
      </c>
      <c r="E351" s="23">
        <v>35</v>
      </c>
      <c r="F351" s="23">
        <v>17</v>
      </c>
      <c r="G351" s="25">
        <v>9.5784997940063494</v>
      </c>
      <c r="H351" s="25">
        <v>9.9799995422363299</v>
      </c>
      <c r="I351" s="25">
        <v>2940</v>
      </c>
      <c r="J351" s="25">
        <v>42</v>
      </c>
      <c r="K351" s="25">
        <v>17</v>
      </c>
      <c r="L351" s="25">
        <v>12.2449998855591</v>
      </c>
      <c r="M351" s="25">
        <v>57300</v>
      </c>
      <c r="N351" s="25">
        <v>0.5</v>
      </c>
      <c r="O351" s="25">
        <v>12</v>
      </c>
      <c r="P351" s="25">
        <v>17</v>
      </c>
      <c r="Q351" s="25">
        <v>9.5</v>
      </c>
      <c r="R351" s="25">
        <v>1</v>
      </c>
      <c r="S351" s="23">
        <v>9</v>
      </c>
      <c r="T351" s="23">
        <v>37.300090789794901</v>
      </c>
      <c r="U351" s="25">
        <v>2.25952100753784</v>
      </c>
      <c r="V351" s="23">
        <v>81</v>
      </c>
    </row>
    <row r="352" spans="1:22" x14ac:dyDescent="0.25">
      <c r="A352" s="22">
        <v>1</v>
      </c>
      <c r="B352" s="25">
        <v>2490</v>
      </c>
      <c r="C352" s="23">
        <v>0</v>
      </c>
      <c r="D352" s="23">
        <v>0</v>
      </c>
      <c r="E352" s="23">
        <v>46</v>
      </c>
      <c r="F352" s="23">
        <v>12</v>
      </c>
      <c r="G352" s="25">
        <v>3.6947999000549299</v>
      </c>
      <c r="H352" s="25">
        <v>3.7699999809265101</v>
      </c>
      <c r="I352" s="25">
        <v>2280</v>
      </c>
      <c r="J352" s="25">
        <v>52</v>
      </c>
      <c r="K352" s="25">
        <v>12</v>
      </c>
      <c r="L352" s="25">
        <v>9.2104997634887695</v>
      </c>
      <c r="M352" s="25">
        <v>37200</v>
      </c>
      <c r="N352" s="25">
        <v>0.58149999380111705</v>
      </c>
      <c r="O352" s="25">
        <v>7</v>
      </c>
      <c r="P352" s="25">
        <v>7</v>
      </c>
      <c r="Q352" s="25">
        <v>7.5</v>
      </c>
      <c r="R352" s="25">
        <v>1</v>
      </c>
      <c r="S352" s="23">
        <v>23</v>
      </c>
      <c r="T352" s="23">
        <v>27.9999485015869</v>
      </c>
      <c r="U352" s="25">
        <v>1.3069263696670499</v>
      </c>
      <c r="V352" s="23">
        <v>529</v>
      </c>
    </row>
    <row r="353" spans="1:22" x14ac:dyDescent="0.25">
      <c r="A353" s="22">
        <v>1</v>
      </c>
      <c r="B353" s="25">
        <v>135</v>
      </c>
      <c r="C353" s="23">
        <v>2</v>
      </c>
      <c r="D353" s="23">
        <v>1</v>
      </c>
      <c r="E353" s="23">
        <v>30</v>
      </c>
      <c r="F353" s="23">
        <v>14</v>
      </c>
      <c r="G353" s="25">
        <v>2.2221999168396001</v>
      </c>
      <c r="H353" s="25">
        <v>0</v>
      </c>
      <c r="I353" s="25">
        <v>2164</v>
      </c>
      <c r="J353" s="25">
        <v>35</v>
      </c>
      <c r="K353" s="25">
        <v>16</v>
      </c>
      <c r="L353" s="25">
        <v>6.3309001922607404</v>
      </c>
      <c r="M353" s="25">
        <v>14000</v>
      </c>
      <c r="N353" s="25">
        <v>0.72149997949600198</v>
      </c>
      <c r="O353" s="25">
        <v>10</v>
      </c>
      <c r="P353" s="25">
        <v>12</v>
      </c>
      <c r="Q353" s="25">
        <v>14</v>
      </c>
      <c r="R353" s="25">
        <v>1</v>
      </c>
      <c r="S353" s="23">
        <v>12</v>
      </c>
      <c r="T353" s="23">
        <v>13.7000026702881</v>
      </c>
      <c r="U353" s="25">
        <v>0.79849767684936501</v>
      </c>
      <c r="V353" s="23">
        <v>144</v>
      </c>
    </row>
    <row r="354" spans="1:22" x14ac:dyDescent="0.25">
      <c r="A354" s="22">
        <v>1</v>
      </c>
      <c r="B354" s="25">
        <v>1944</v>
      </c>
      <c r="C354" s="23">
        <v>0</v>
      </c>
      <c r="D354" s="23">
        <v>3</v>
      </c>
      <c r="E354" s="23">
        <v>42</v>
      </c>
      <c r="F354" s="23">
        <v>12</v>
      </c>
      <c r="G354" s="25">
        <v>1.7489999532699601</v>
      </c>
      <c r="H354" s="25">
        <v>2.2999999523162802</v>
      </c>
      <c r="I354" s="25">
        <v>1999</v>
      </c>
      <c r="J354" s="25">
        <v>44</v>
      </c>
      <c r="K354" s="25">
        <v>12</v>
      </c>
      <c r="L354" s="25">
        <v>7.8038997650146502</v>
      </c>
      <c r="M354" s="25">
        <v>20610</v>
      </c>
      <c r="N354" s="25">
        <v>0.69150000810623202</v>
      </c>
      <c r="O354" s="25">
        <v>7</v>
      </c>
      <c r="P354" s="25">
        <v>3</v>
      </c>
      <c r="Q354" s="25">
        <v>14</v>
      </c>
      <c r="R354" s="25">
        <v>0</v>
      </c>
      <c r="S354" s="23">
        <v>8</v>
      </c>
      <c r="T354" s="23">
        <v>17.209943771362301</v>
      </c>
      <c r="U354" s="25">
        <v>0.55904418230056796</v>
      </c>
      <c r="V354" s="23">
        <v>64</v>
      </c>
    </row>
    <row r="355" spans="1:22" x14ac:dyDescent="0.25">
      <c r="A355" s="22">
        <v>1</v>
      </c>
      <c r="B355" s="25">
        <v>690</v>
      </c>
      <c r="C355" s="23">
        <v>0</v>
      </c>
      <c r="D355" s="23">
        <v>1</v>
      </c>
      <c r="E355" s="23">
        <v>34</v>
      </c>
      <c r="F355" s="23">
        <v>12</v>
      </c>
      <c r="G355" s="25">
        <v>1.1593999862670901</v>
      </c>
      <c r="H355" s="25">
        <v>2.25</v>
      </c>
      <c r="I355" s="25">
        <v>1824</v>
      </c>
      <c r="J355" s="25">
        <v>36</v>
      </c>
      <c r="K355" s="25">
        <v>13</v>
      </c>
      <c r="L355" s="25">
        <v>7.6753997802734402</v>
      </c>
      <c r="M355" s="25">
        <v>14800</v>
      </c>
      <c r="N355" s="25">
        <v>0.72149997949600198</v>
      </c>
      <c r="O355" s="25">
        <v>10</v>
      </c>
      <c r="P355" s="25">
        <v>7</v>
      </c>
      <c r="Q355" s="25">
        <v>7.5</v>
      </c>
      <c r="R355" s="25">
        <v>1</v>
      </c>
      <c r="S355" s="23">
        <v>16</v>
      </c>
      <c r="T355" s="23">
        <v>14.000014305114799</v>
      </c>
      <c r="U355" s="25">
        <v>0.147902622818947</v>
      </c>
      <c r="V355" s="23">
        <v>256</v>
      </c>
    </row>
    <row r="356" spans="1:22" x14ac:dyDescent="0.25">
      <c r="A356" s="22">
        <v>1</v>
      </c>
      <c r="B356" s="25">
        <v>608</v>
      </c>
      <c r="C356" s="23">
        <v>0</v>
      </c>
      <c r="D356" s="23">
        <v>2</v>
      </c>
      <c r="E356" s="23">
        <v>45</v>
      </c>
      <c r="F356" s="23">
        <v>17</v>
      </c>
      <c r="G356" s="25">
        <v>6.9900999069213903</v>
      </c>
      <c r="H356" s="25">
        <v>3</v>
      </c>
      <c r="I356" s="25">
        <v>2182</v>
      </c>
      <c r="J356" s="25">
        <v>47</v>
      </c>
      <c r="K356" s="25">
        <v>16</v>
      </c>
      <c r="L356" s="25">
        <v>15.581999778747599</v>
      </c>
      <c r="M356" s="25">
        <v>40005</v>
      </c>
      <c r="N356" s="25">
        <v>0.55150002241134599</v>
      </c>
      <c r="O356" s="25">
        <v>10</v>
      </c>
      <c r="P356" s="25">
        <v>14</v>
      </c>
      <c r="Q356" s="25">
        <v>14</v>
      </c>
      <c r="R356" s="25">
        <v>1</v>
      </c>
      <c r="S356" s="23">
        <v>10</v>
      </c>
      <c r="T356" s="23">
        <v>35.755020141601598</v>
      </c>
      <c r="U356" s="25">
        <v>1.9444948434829701</v>
      </c>
      <c r="V356" s="23">
        <v>100</v>
      </c>
    </row>
    <row r="357" spans="1:22" x14ac:dyDescent="0.25">
      <c r="A357" s="22">
        <v>1</v>
      </c>
      <c r="B357" s="25">
        <v>63</v>
      </c>
      <c r="C357" s="23">
        <v>1</v>
      </c>
      <c r="D357" s="23">
        <v>2</v>
      </c>
      <c r="E357" s="23">
        <v>35</v>
      </c>
      <c r="F357" s="23">
        <v>16</v>
      </c>
      <c r="G357" s="25">
        <v>3.9683001041412398</v>
      </c>
      <c r="H357" s="25">
        <v>0</v>
      </c>
      <c r="I357" s="25">
        <v>2385</v>
      </c>
      <c r="J357" s="25">
        <v>37</v>
      </c>
      <c r="K357" s="25">
        <v>16</v>
      </c>
      <c r="L357" s="25">
        <v>9.6436004638671893</v>
      </c>
      <c r="M357" s="25">
        <v>23750</v>
      </c>
      <c r="N357" s="25">
        <v>0.66149997711181596</v>
      </c>
      <c r="O357" s="25">
        <v>14</v>
      </c>
      <c r="P357" s="25">
        <v>7</v>
      </c>
      <c r="Q357" s="25">
        <v>14</v>
      </c>
      <c r="R357" s="25">
        <v>1</v>
      </c>
      <c r="S357" s="23">
        <v>7</v>
      </c>
      <c r="T357" s="23">
        <v>23.499996185302699</v>
      </c>
      <c r="U357" s="25">
        <v>1.3783378601074201</v>
      </c>
      <c r="V357" s="23">
        <v>49</v>
      </c>
    </row>
    <row r="358" spans="1:22" x14ac:dyDescent="0.25">
      <c r="A358" s="22">
        <v>1</v>
      </c>
      <c r="B358" s="25">
        <v>154</v>
      </c>
      <c r="C358" s="23">
        <v>0</v>
      </c>
      <c r="D358" s="23">
        <v>0</v>
      </c>
      <c r="E358" s="23">
        <v>40</v>
      </c>
      <c r="F358" s="23">
        <v>16</v>
      </c>
      <c r="G358" s="25">
        <v>21.429000854492202</v>
      </c>
      <c r="H358" s="25">
        <v>8.1300001144409197</v>
      </c>
      <c r="I358" s="25">
        <v>2460</v>
      </c>
      <c r="J358" s="25">
        <v>44</v>
      </c>
      <c r="K358" s="25">
        <v>17</v>
      </c>
      <c r="L358" s="25">
        <v>12.885999679565399</v>
      </c>
      <c r="M358" s="25">
        <v>35300</v>
      </c>
      <c r="N358" s="25">
        <v>0.55150002241134599</v>
      </c>
      <c r="O358" s="25">
        <v>7</v>
      </c>
      <c r="P358" s="25">
        <v>12</v>
      </c>
      <c r="Q358" s="25">
        <v>14</v>
      </c>
      <c r="R358" s="25">
        <v>1</v>
      </c>
      <c r="S358" s="23">
        <v>19</v>
      </c>
      <c r="T358" s="23">
        <v>31.999933242797901</v>
      </c>
      <c r="U358" s="25">
        <v>3.0647451877593999</v>
      </c>
      <c r="V358" s="23">
        <v>361</v>
      </c>
    </row>
    <row r="359" spans="1:22" x14ac:dyDescent="0.25">
      <c r="A359" s="22">
        <v>1</v>
      </c>
      <c r="B359" s="25">
        <v>420</v>
      </c>
      <c r="C359" s="23">
        <v>0</v>
      </c>
      <c r="D359" s="23">
        <v>1</v>
      </c>
      <c r="E359" s="23">
        <v>32</v>
      </c>
      <c r="F359" s="23">
        <v>12</v>
      </c>
      <c r="G359" s="25">
        <v>0.47620001435279902</v>
      </c>
      <c r="H359" s="25">
        <v>2.8499999046325701</v>
      </c>
      <c r="I359" s="25">
        <v>2595</v>
      </c>
      <c r="J359" s="25">
        <v>35</v>
      </c>
      <c r="K359" s="25">
        <v>16</v>
      </c>
      <c r="L359" s="25">
        <v>6.5510997772216797</v>
      </c>
      <c r="M359" s="25">
        <v>17350</v>
      </c>
      <c r="N359" s="25">
        <v>0.69150000810623202</v>
      </c>
      <c r="O359" s="25">
        <v>12</v>
      </c>
      <c r="P359" s="25">
        <v>12</v>
      </c>
      <c r="Q359" s="25">
        <v>7.5</v>
      </c>
      <c r="R359" s="25">
        <v>1</v>
      </c>
      <c r="S359" s="23">
        <v>2</v>
      </c>
      <c r="T359" s="23">
        <v>17.149995803833001</v>
      </c>
      <c r="U359" s="25">
        <v>-0.74191731214523304</v>
      </c>
      <c r="V359" s="23">
        <v>4</v>
      </c>
    </row>
    <row r="360" spans="1:22" x14ac:dyDescent="0.25">
      <c r="A360" s="22">
        <v>1</v>
      </c>
      <c r="B360" s="25">
        <v>651</v>
      </c>
      <c r="C360" s="23">
        <v>0</v>
      </c>
      <c r="D360" s="23">
        <v>0</v>
      </c>
      <c r="E360" s="23">
        <v>54</v>
      </c>
      <c r="F360" s="23">
        <v>9</v>
      </c>
      <c r="G360" s="25">
        <v>2.1505000591278098</v>
      </c>
      <c r="H360" s="25">
        <v>1.4400000572204601</v>
      </c>
      <c r="I360" s="25">
        <v>2400</v>
      </c>
      <c r="J360" s="25">
        <v>57</v>
      </c>
      <c r="K360" s="25">
        <v>10</v>
      </c>
      <c r="L360" s="25">
        <v>8.25</v>
      </c>
      <c r="M360" s="25">
        <v>21650</v>
      </c>
      <c r="N360" s="25">
        <v>0.66149997711181596</v>
      </c>
      <c r="O360" s="25">
        <v>7</v>
      </c>
      <c r="P360" s="25">
        <v>7</v>
      </c>
      <c r="Q360" s="25">
        <v>7.5</v>
      </c>
      <c r="R360" s="25">
        <v>1</v>
      </c>
      <c r="S360" s="23">
        <v>9</v>
      </c>
      <c r="T360" s="23">
        <v>20.250024795532202</v>
      </c>
      <c r="U360" s="25">
        <v>0.76570039987564098</v>
      </c>
      <c r="V360" s="23">
        <v>81</v>
      </c>
    </row>
    <row r="361" spans="1:22" x14ac:dyDescent="0.25">
      <c r="A361" s="22">
        <v>1</v>
      </c>
      <c r="B361" s="25">
        <v>675</v>
      </c>
      <c r="C361" s="23">
        <v>0</v>
      </c>
      <c r="D361" s="23">
        <v>3</v>
      </c>
      <c r="E361" s="23">
        <v>38</v>
      </c>
      <c r="F361" s="23">
        <v>12</v>
      </c>
      <c r="G361" s="25">
        <v>1.85780000686646</v>
      </c>
      <c r="H361" s="25">
        <v>2.2000000476837198</v>
      </c>
      <c r="I361" s="25">
        <v>3120</v>
      </c>
      <c r="J361" s="25">
        <v>42</v>
      </c>
      <c r="K361" s="25">
        <v>8</v>
      </c>
      <c r="L361" s="25">
        <v>1.37919998168945</v>
      </c>
      <c r="M361" s="25">
        <v>6740</v>
      </c>
      <c r="N361" s="25">
        <v>0.79149997234344505</v>
      </c>
      <c r="O361" s="25">
        <v>7</v>
      </c>
      <c r="P361" s="25">
        <v>7</v>
      </c>
      <c r="Q361" s="25">
        <v>14</v>
      </c>
      <c r="R361" s="25">
        <v>0</v>
      </c>
      <c r="S361" s="23">
        <v>14</v>
      </c>
      <c r="T361" s="23">
        <v>5.4859848022460902</v>
      </c>
      <c r="U361" s="25">
        <v>0.619392991065979</v>
      </c>
      <c r="V361" s="23">
        <v>196</v>
      </c>
    </row>
    <row r="362" spans="1:22" x14ac:dyDescent="0.25">
      <c r="A362" s="22">
        <v>1</v>
      </c>
      <c r="B362" s="25">
        <v>1663</v>
      </c>
      <c r="C362" s="23">
        <v>0</v>
      </c>
      <c r="D362" s="23">
        <v>3</v>
      </c>
      <c r="E362" s="23">
        <v>43</v>
      </c>
      <c r="F362" s="23">
        <v>12</v>
      </c>
      <c r="G362" s="25">
        <v>4.3295001983642596</v>
      </c>
      <c r="H362" s="25">
        <v>3.5999999046325701</v>
      </c>
      <c r="I362" s="25">
        <v>2850</v>
      </c>
      <c r="J362" s="25">
        <v>42</v>
      </c>
      <c r="K362" s="25">
        <v>12</v>
      </c>
      <c r="L362" s="25">
        <v>5.2631998062133798</v>
      </c>
      <c r="M362" s="25">
        <v>32275</v>
      </c>
      <c r="N362" s="25">
        <v>0.69150000810623202</v>
      </c>
      <c r="O362" s="25">
        <v>12</v>
      </c>
      <c r="P362" s="25">
        <v>14</v>
      </c>
      <c r="Q362" s="25">
        <v>5</v>
      </c>
      <c r="R362" s="25">
        <v>1</v>
      </c>
      <c r="S362" s="23">
        <v>9</v>
      </c>
      <c r="T362" s="23">
        <v>25.0750408172607</v>
      </c>
      <c r="U362" s="25">
        <v>1.4654520750045801</v>
      </c>
      <c r="V362" s="23">
        <v>81</v>
      </c>
    </row>
    <row r="363" spans="1:22" x14ac:dyDescent="0.25">
      <c r="A363" s="22">
        <v>1</v>
      </c>
      <c r="B363" s="25">
        <v>1680</v>
      </c>
      <c r="C363" s="23">
        <v>0</v>
      </c>
      <c r="D363" s="23">
        <v>0</v>
      </c>
      <c r="E363" s="23">
        <v>54</v>
      </c>
      <c r="F363" s="23">
        <v>16</v>
      </c>
      <c r="G363" s="25">
        <v>8.9286003112793004</v>
      </c>
      <c r="H363" s="25">
        <v>7</v>
      </c>
      <c r="I363" s="25">
        <v>760</v>
      </c>
      <c r="J363" s="25">
        <v>60</v>
      </c>
      <c r="K363" s="25">
        <v>12</v>
      </c>
      <c r="L363" s="25">
        <v>10.5260000228882</v>
      </c>
      <c r="M363" s="25">
        <v>33220</v>
      </c>
      <c r="N363" s="25">
        <v>0.72000002861023005</v>
      </c>
      <c r="O363" s="25">
        <v>14</v>
      </c>
      <c r="P363" s="25">
        <v>7</v>
      </c>
      <c r="Q363" s="25">
        <v>9.5</v>
      </c>
      <c r="R363" s="25">
        <v>1</v>
      </c>
      <c r="S363" s="23">
        <v>16</v>
      </c>
      <c r="T363" s="23">
        <v>18.2199516296387</v>
      </c>
      <c r="U363" s="25">
        <v>2.18925952911377</v>
      </c>
      <c r="V363" s="23">
        <v>256</v>
      </c>
    </row>
    <row r="364" spans="1:22" x14ac:dyDescent="0.25">
      <c r="A364" s="22">
        <v>1</v>
      </c>
      <c r="B364" s="25">
        <v>180</v>
      </c>
      <c r="C364" s="23">
        <v>0</v>
      </c>
      <c r="D364" s="23">
        <v>3</v>
      </c>
      <c r="E364" s="23">
        <v>39</v>
      </c>
      <c r="F364" s="23">
        <v>14</v>
      </c>
      <c r="G364" s="25">
        <v>2.7778000831603999</v>
      </c>
      <c r="H364" s="25">
        <v>4</v>
      </c>
      <c r="I364" s="25">
        <v>2500</v>
      </c>
      <c r="J364" s="25">
        <v>37</v>
      </c>
      <c r="K364" s="25">
        <v>17</v>
      </c>
      <c r="L364" s="25">
        <v>10</v>
      </c>
      <c r="M364" s="25">
        <v>26500</v>
      </c>
      <c r="N364" s="25">
        <v>0.62150001525878895</v>
      </c>
      <c r="O364" s="25">
        <v>12</v>
      </c>
      <c r="P364" s="25">
        <v>12</v>
      </c>
      <c r="Q364" s="25">
        <v>7.5</v>
      </c>
      <c r="R364" s="25">
        <v>1</v>
      </c>
      <c r="S364" s="23">
        <v>7</v>
      </c>
      <c r="T364" s="23">
        <v>25.999996185302699</v>
      </c>
      <c r="U364" s="25">
        <v>1.0216592550277701</v>
      </c>
      <c r="V364" s="23">
        <v>49</v>
      </c>
    </row>
    <row r="365" spans="1:22" x14ac:dyDescent="0.25">
      <c r="A365" s="22">
        <v>1</v>
      </c>
      <c r="B365" s="25">
        <v>1581</v>
      </c>
      <c r="C365" s="23">
        <v>0</v>
      </c>
      <c r="D365" s="23">
        <v>1</v>
      </c>
      <c r="E365" s="23">
        <v>37</v>
      </c>
      <c r="F365" s="23">
        <v>12</v>
      </c>
      <c r="G365" s="25">
        <v>2.6565001010894802</v>
      </c>
      <c r="H365" s="25">
        <v>3.25</v>
      </c>
      <c r="I365" s="25">
        <v>2630</v>
      </c>
      <c r="J365" s="25">
        <v>39</v>
      </c>
      <c r="K365" s="25">
        <v>14</v>
      </c>
      <c r="L365" s="25">
        <v>12.5480003356934</v>
      </c>
      <c r="M365" s="25">
        <v>38700</v>
      </c>
      <c r="N365" s="25">
        <v>0.52149999141693104</v>
      </c>
      <c r="O365" s="25">
        <v>7</v>
      </c>
      <c r="P365" s="25">
        <v>12</v>
      </c>
      <c r="Q365" s="25">
        <v>5</v>
      </c>
      <c r="R365" s="25">
        <v>1</v>
      </c>
      <c r="S365" s="23">
        <v>6</v>
      </c>
      <c r="T365" s="23">
        <v>34.500072479248097</v>
      </c>
      <c r="U365" s="25">
        <v>0.97700947523117099</v>
      </c>
      <c r="V365" s="23">
        <v>36</v>
      </c>
    </row>
    <row r="366" spans="1:22" x14ac:dyDescent="0.25">
      <c r="A366" s="22">
        <v>1</v>
      </c>
      <c r="B366" s="25">
        <v>1200</v>
      </c>
      <c r="C366" s="23">
        <v>0</v>
      </c>
      <c r="D366" s="23">
        <v>2</v>
      </c>
      <c r="E366" s="23">
        <v>46</v>
      </c>
      <c r="F366" s="23">
        <v>12</v>
      </c>
      <c r="G366" s="25">
        <v>2.5</v>
      </c>
      <c r="H366" s="25">
        <v>3.07999992370606</v>
      </c>
      <c r="I366" s="25">
        <v>2597</v>
      </c>
      <c r="J366" s="25">
        <v>48</v>
      </c>
      <c r="K366" s="25">
        <v>8</v>
      </c>
      <c r="L366" s="25">
        <v>4.6206998825073198</v>
      </c>
      <c r="M366" s="25">
        <v>15400</v>
      </c>
      <c r="N366" s="25">
        <v>0.72149997949600198</v>
      </c>
      <c r="O366" s="25">
        <v>7</v>
      </c>
      <c r="P366" s="25">
        <v>7</v>
      </c>
      <c r="Q366" s="25">
        <v>5</v>
      </c>
      <c r="R366" s="25">
        <v>1</v>
      </c>
      <c r="S366" s="23">
        <v>22</v>
      </c>
      <c r="T366" s="23">
        <v>12.3999996185303</v>
      </c>
      <c r="U366" s="25">
        <v>0.91629076004028298</v>
      </c>
      <c r="V366" s="23">
        <v>484</v>
      </c>
    </row>
    <row r="367" spans="1:22" x14ac:dyDescent="0.25">
      <c r="A367" s="22">
        <v>1</v>
      </c>
      <c r="B367" s="25">
        <v>450</v>
      </c>
      <c r="C367" s="23">
        <v>0</v>
      </c>
      <c r="D367" s="23">
        <v>0</v>
      </c>
      <c r="E367" s="23">
        <v>56</v>
      </c>
      <c r="F367" s="23">
        <v>11</v>
      </c>
      <c r="G367" s="25">
        <v>18.2670001983643</v>
      </c>
      <c r="H367" s="25">
        <v>0</v>
      </c>
      <c r="I367" s="25">
        <v>2760</v>
      </c>
      <c r="J367" s="25">
        <v>60</v>
      </c>
      <c r="K367" s="25">
        <v>11</v>
      </c>
      <c r="L367" s="25">
        <v>1.8539999723434499</v>
      </c>
      <c r="M367" s="25">
        <v>19007</v>
      </c>
      <c r="N367" s="25">
        <v>0.69150000810623202</v>
      </c>
      <c r="O367" s="25">
        <v>7</v>
      </c>
      <c r="P367" s="25">
        <v>7</v>
      </c>
      <c r="Q367" s="25">
        <v>3</v>
      </c>
      <c r="R367" s="25">
        <v>0</v>
      </c>
      <c r="S367" s="23">
        <v>9</v>
      </c>
      <c r="T367" s="23">
        <v>10.7868499755859</v>
      </c>
      <c r="U367" s="25">
        <v>2.9050960540771502</v>
      </c>
      <c r="V367" s="23">
        <v>81</v>
      </c>
    </row>
    <row r="368" spans="1:22" x14ac:dyDescent="0.25">
      <c r="A368" s="22">
        <v>1</v>
      </c>
      <c r="B368" s="25">
        <v>547</v>
      </c>
      <c r="C368" s="23">
        <v>0</v>
      </c>
      <c r="D368" s="23">
        <v>3</v>
      </c>
      <c r="E368" s="23">
        <v>41</v>
      </c>
      <c r="F368" s="23">
        <v>12</v>
      </c>
      <c r="G368" s="25">
        <v>0.81900000572204601</v>
      </c>
      <c r="H368" s="25">
        <v>2</v>
      </c>
      <c r="I368" s="25">
        <v>2070</v>
      </c>
      <c r="J368" s="25">
        <v>44</v>
      </c>
      <c r="K368" s="25">
        <v>8</v>
      </c>
      <c r="L368" s="25">
        <v>7.4265999794006401</v>
      </c>
      <c r="M368" s="25">
        <v>16771</v>
      </c>
      <c r="N368" s="25">
        <v>0.72149997949600198</v>
      </c>
      <c r="O368" s="25">
        <v>12</v>
      </c>
      <c r="P368" s="25">
        <v>7</v>
      </c>
      <c r="Q368" s="25">
        <v>7.5</v>
      </c>
      <c r="R368" s="25">
        <v>0</v>
      </c>
      <c r="S368" s="23">
        <v>9</v>
      </c>
      <c r="T368" s="23">
        <v>16.3230075836182</v>
      </c>
      <c r="U368" s="25">
        <v>-0.19967119395732899</v>
      </c>
      <c r="V368" s="23">
        <v>81</v>
      </c>
    </row>
    <row r="369" spans="1:22" x14ac:dyDescent="0.25">
      <c r="A369" s="22">
        <v>1</v>
      </c>
      <c r="B369" s="25">
        <v>300</v>
      </c>
      <c r="C369" s="23">
        <v>0</v>
      </c>
      <c r="D369" s="23">
        <v>1</v>
      </c>
      <c r="E369" s="23">
        <v>45</v>
      </c>
      <c r="F369" s="23">
        <v>16</v>
      </c>
      <c r="G369" s="25">
        <v>2</v>
      </c>
      <c r="H369" s="25">
        <v>0</v>
      </c>
      <c r="I369" s="25">
        <v>2256</v>
      </c>
      <c r="J369" s="25">
        <v>48</v>
      </c>
      <c r="K369" s="25">
        <v>16</v>
      </c>
      <c r="L369" s="25">
        <v>13.2980003356934</v>
      </c>
      <c r="M369" s="25">
        <v>31100</v>
      </c>
      <c r="N369" s="25">
        <v>0.58149999380111705</v>
      </c>
      <c r="O369" s="25">
        <v>16</v>
      </c>
      <c r="P369" s="25">
        <v>7</v>
      </c>
      <c r="Q369" s="25">
        <v>11</v>
      </c>
      <c r="R369" s="25">
        <v>1</v>
      </c>
      <c r="S369" s="23">
        <v>14</v>
      </c>
      <c r="T369" s="23">
        <v>30.5</v>
      </c>
      <c r="U369" s="25">
        <v>0.69314718246460005</v>
      </c>
      <c r="V369" s="23">
        <v>196</v>
      </c>
    </row>
    <row r="370" spans="1:22" x14ac:dyDescent="0.25">
      <c r="A370" s="22">
        <v>1</v>
      </c>
      <c r="B370" s="25">
        <v>975</v>
      </c>
      <c r="C370" s="23">
        <v>0</v>
      </c>
      <c r="D370" s="23">
        <v>1</v>
      </c>
      <c r="E370" s="23">
        <v>44</v>
      </c>
      <c r="F370" s="23">
        <v>17</v>
      </c>
      <c r="G370" s="25">
        <v>15.3850002288818</v>
      </c>
      <c r="H370" s="25">
        <v>8.5</v>
      </c>
      <c r="I370" s="25">
        <v>1505</v>
      </c>
      <c r="J370" s="25">
        <v>47</v>
      </c>
      <c r="K370" s="25">
        <v>16</v>
      </c>
      <c r="L370" s="25">
        <v>26.577999114990199</v>
      </c>
      <c r="M370" s="25">
        <v>66300</v>
      </c>
      <c r="N370" s="25">
        <v>0.5</v>
      </c>
      <c r="O370" s="25">
        <v>3</v>
      </c>
      <c r="P370" s="25">
        <v>3</v>
      </c>
      <c r="Q370" s="25">
        <v>7.5</v>
      </c>
      <c r="R370" s="25">
        <v>1</v>
      </c>
      <c r="S370" s="23">
        <v>17</v>
      </c>
      <c r="T370" s="23">
        <v>51.299625396728501</v>
      </c>
      <c r="U370" s="25">
        <v>2.7333929538726802</v>
      </c>
      <c r="V370" s="23">
        <v>289</v>
      </c>
    </row>
    <row r="371" spans="1:22" x14ac:dyDescent="0.25">
      <c r="A371" s="22">
        <v>1</v>
      </c>
      <c r="B371" s="25">
        <v>1621</v>
      </c>
      <c r="C371" s="23">
        <v>0</v>
      </c>
      <c r="D371" s="23">
        <v>1</v>
      </c>
      <c r="E371" s="23">
        <v>50</v>
      </c>
      <c r="F371" s="23">
        <v>17</v>
      </c>
      <c r="G371" s="25">
        <v>6.47749996185303</v>
      </c>
      <c r="H371" s="25">
        <v>0</v>
      </c>
      <c r="I371" s="25">
        <v>2364</v>
      </c>
      <c r="J371" s="25">
        <v>52</v>
      </c>
      <c r="K371" s="25">
        <v>17</v>
      </c>
      <c r="L371" s="25">
        <v>13.9589996337891</v>
      </c>
      <c r="M371" s="25">
        <v>43550</v>
      </c>
      <c r="N371" s="25">
        <v>0.49149999022483798</v>
      </c>
      <c r="O371" s="25">
        <v>16</v>
      </c>
      <c r="P371" s="25">
        <v>12</v>
      </c>
      <c r="Q371" s="25">
        <v>5</v>
      </c>
      <c r="R371" s="25">
        <v>0</v>
      </c>
      <c r="S371" s="23">
        <v>12</v>
      </c>
      <c r="T371" s="23">
        <v>33.049972534179702</v>
      </c>
      <c r="U371" s="25">
        <v>1.8683346509933501</v>
      </c>
      <c r="V371" s="23">
        <v>144</v>
      </c>
    </row>
    <row r="372" spans="1:22" x14ac:dyDescent="0.25">
      <c r="A372" s="22">
        <v>1</v>
      </c>
      <c r="B372" s="25">
        <v>300</v>
      </c>
      <c r="C372" s="23">
        <v>0</v>
      </c>
      <c r="D372" s="23">
        <v>5</v>
      </c>
      <c r="E372" s="23">
        <v>37</v>
      </c>
      <c r="F372" s="23">
        <v>14</v>
      </c>
      <c r="G372" s="25">
        <v>8.3332996368408203</v>
      </c>
      <c r="H372" s="25">
        <v>3.5</v>
      </c>
      <c r="I372" s="25">
        <v>2895</v>
      </c>
      <c r="J372" s="25">
        <v>38</v>
      </c>
      <c r="K372" s="25">
        <v>14</v>
      </c>
      <c r="L372" s="25">
        <v>13.126000404357899</v>
      </c>
      <c r="M372" s="25">
        <v>37250</v>
      </c>
      <c r="N372" s="25">
        <v>0.62150001525878895</v>
      </c>
      <c r="O372" s="25">
        <v>7</v>
      </c>
      <c r="P372" s="25">
        <v>7</v>
      </c>
      <c r="Q372" s="25">
        <v>11</v>
      </c>
      <c r="R372" s="25">
        <v>0</v>
      </c>
      <c r="S372" s="23">
        <v>13</v>
      </c>
      <c r="T372" s="23">
        <v>34.750011444091797</v>
      </c>
      <c r="U372" s="25">
        <v>2.1202595233917201</v>
      </c>
      <c r="V372" s="23">
        <v>169</v>
      </c>
    </row>
    <row r="373" spans="1:22" x14ac:dyDescent="0.25">
      <c r="A373" s="22">
        <v>1</v>
      </c>
      <c r="B373" s="25">
        <v>1868</v>
      </c>
      <c r="C373" s="23">
        <v>0</v>
      </c>
      <c r="D373" s="23">
        <v>1</v>
      </c>
      <c r="E373" s="23">
        <v>44</v>
      </c>
      <c r="F373" s="23">
        <v>12</v>
      </c>
      <c r="G373" s="25">
        <v>4.5503001213073704</v>
      </c>
      <c r="H373" s="25">
        <v>4.25</v>
      </c>
      <c r="I373" s="25">
        <v>2041</v>
      </c>
      <c r="J373" s="25">
        <v>46</v>
      </c>
      <c r="K373" s="25">
        <v>12</v>
      </c>
      <c r="L373" s="25">
        <v>7.8882999420165998</v>
      </c>
      <c r="M373" s="25">
        <v>24900</v>
      </c>
      <c r="N373" s="25">
        <v>0.66149997711181596</v>
      </c>
      <c r="O373" s="25">
        <v>16</v>
      </c>
      <c r="P373" s="25">
        <v>7</v>
      </c>
      <c r="Q373" s="25">
        <v>14</v>
      </c>
      <c r="R373" s="25">
        <v>0</v>
      </c>
      <c r="S373" s="23">
        <v>8</v>
      </c>
      <c r="T373" s="23">
        <v>16.400039672851602</v>
      </c>
      <c r="U373" s="25">
        <v>1.51519322395325</v>
      </c>
      <c r="V373" s="23">
        <v>64</v>
      </c>
    </row>
    <row r="374" spans="1:22" x14ac:dyDescent="0.25">
      <c r="A374" s="22">
        <v>1</v>
      </c>
      <c r="B374" s="25">
        <v>1803</v>
      </c>
      <c r="C374" s="23">
        <v>0</v>
      </c>
      <c r="D374" s="23">
        <v>2</v>
      </c>
      <c r="E374" s="23">
        <v>32</v>
      </c>
      <c r="F374" s="23">
        <v>14</v>
      </c>
      <c r="G374" s="25">
        <v>2.49580001831055</v>
      </c>
      <c r="H374" s="25">
        <v>1.8999999761581401</v>
      </c>
      <c r="I374" s="25">
        <v>2195</v>
      </c>
      <c r="J374" s="25">
        <v>34</v>
      </c>
      <c r="K374" s="25">
        <v>17</v>
      </c>
      <c r="L374" s="25">
        <v>8.6560001373290998</v>
      </c>
      <c r="M374" s="25">
        <v>24200</v>
      </c>
      <c r="N374" s="25">
        <v>0.66149997711181596</v>
      </c>
      <c r="O374" s="25">
        <v>7</v>
      </c>
      <c r="P374" s="25">
        <v>14</v>
      </c>
      <c r="Q374" s="25">
        <v>9.5</v>
      </c>
      <c r="R374" s="25">
        <v>1</v>
      </c>
      <c r="S374" s="23">
        <v>10</v>
      </c>
      <c r="T374" s="23">
        <v>19.7000732421875</v>
      </c>
      <c r="U374" s="25">
        <v>0.91460931301116899</v>
      </c>
      <c r="V374" s="23">
        <v>100</v>
      </c>
    </row>
    <row r="375" spans="1:22" x14ac:dyDescent="0.25">
      <c r="A375" s="22">
        <v>1</v>
      </c>
      <c r="B375" s="25">
        <v>2143</v>
      </c>
      <c r="C375" s="23">
        <v>1</v>
      </c>
      <c r="D375" s="23">
        <v>1</v>
      </c>
      <c r="E375" s="23">
        <v>34</v>
      </c>
      <c r="F375" s="23">
        <v>12</v>
      </c>
      <c r="G375" s="25">
        <v>4.4797000885009801</v>
      </c>
      <c r="H375" s="25">
        <v>4.8000001907348597</v>
      </c>
      <c r="I375" s="25">
        <v>1935</v>
      </c>
      <c r="J375" s="25">
        <v>40</v>
      </c>
      <c r="K375" s="25">
        <v>12</v>
      </c>
      <c r="L375" s="25">
        <v>3.4109001159668</v>
      </c>
      <c r="M375" s="25">
        <v>16200</v>
      </c>
      <c r="N375" s="25">
        <v>0.72149997949600198</v>
      </c>
      <c r="O375" s="25">
        <v>10</v>
      </c>
      <c r="P375" s="25">
        <v>10</v>
      </c>
      <c r="Q375" s="25">
        <v>14</v>
      </c>
      <c r="R375" s="25">
        <v>0</v>
      </c>
      <c r="S375" s="23">
        <v>16</v>
      </c>
      <c r="T375" s="23">
        <v>6.6000027656555202</v>
      </c>
      <c r="U375" s="25">
        <v>1.49955606460571</v>
      </c>
      <c r="V375" s="23">
        <v>256</v>
      </c>
    </row>
    <row r="376" spans="1:22" x14ac:dyDescent="0.25">
      <c r="A376" s="22">
        <v>1</v>
      </c>
      <c r="B376" s="25">
        <v>1080</v>
      </c>
      <c r="C376" s="23">
        <v>0</v>
      </c>
      <c r="D376" s="23">
        <v>2</v>
      </c>
      <c r="E376" s="23">
        <v>32</v>
      </c>
      <c r="F376" s="23">
        <v>10</v>
      </c>
      <c r="G376" s="25">
        <v>2.23239994049072</v>
      </c>
      <c r="H376" s="25">
        <v>2.2999999523162802</v>
      </c>
      <c r="I376" s="25">
        <v>1950</v>
      </c>
      <c r="J376" s="25">
        <v>35</v>
      </c>
      <c r="K376" s="25">
        <v>10</v>
      </c>
      <c r="L376" s="25">
        <v>4.6255998611450204</v>
      </c>
      <c r="M376" s="25">
        <v>11431</v>
      </c>
      <c r="N376" s="25">
        <v>0.75150001049041804</v>
      </c>
      <c r="O376" s="25">
        <v>10</v>
      </c>
      <c r="P376" s="25">
        <v>10</v>
      </c>
      <c r="Q376" s="25">
        <v>7.5</v>
      </c>
      <c r="R376" s="25">
        <v>0</v>
      </c>
      <c r="S376" s="23">
        <v>1</v>
      </c>
      <c r="T376" s="23">
        <v>9.0200080871581996</v>
      </c>
      <c r="U376" s="25">
        <v>0.80307722091674805</v>
      </c>
      <c r="V376" s="23">
        <v>1</v>
      </c>
    </row>
    <row r="377" spans="1:22" x14ac:dyDescent="0.25">
      <c r="A377" s="22">
        <v>1</v>
      </c>
      <c r="B377" s="25">
        <v>1352</v>
      </c>
      <c r="C377" s="23">
        <v>0</v>
      </c>
      <c r="D377" s="23">
        <v>3</v>
      </c>
      <c r="E377" s="23">
        <v>37</v>
      </c>
      <c r="F377" s="23">
        <v>12</v>
      </c>
      <c r="G377" s="25">
        <v>2.0710000991821298</v>
      </c>
      <c r="H377" s="25">
        <v>1.79999995231628</v>
      </c>
      <c r="I377" s="25">
        <v>2375</v>
      </c>
      <c r="J377" s="25">
        <v>38</v>
      </c>
      <c r="K377" s="25">
        <v>14</v>
      </c>
      <c r="L377" s="25">
        <v>4.2104997634887704</v>
      </c>
      <c r="M377" s="25">
        <v>13200</v>
      </c>
      <c r="N377" s="25">
        <v>0.75150001049041804</v>
      </c>
      <c r="O377" s="25">
        <v>10</v>
      </c>
      <c r="P377" s="25">
        <v>10</v>
      </c>
      <c r="Q377" s="25">
        <v>11</v>
      </c>
      <c r="R377" s="25">
        <v>0</v>
      </c>
      <c r="S377" s="23">
        <v>6</v>
      </c>
      <c r="T377" s="23">
        <v>10.4000082015991</v>
      </c>
      <c r="U377" s="25">
        <v>0.72803163528442405</v>
      </c>
      <c r="V377" s="23">
        <v>36</v>
      </c>
    </row>
    <row r="378" spans="1:22" x14ac:dyDescent="0.25">
      <c r="A378" s="22">
        <v>1</v>
      </c>
      <c r="B378" s="25">
        <v>537</v>
      </c>
      <c r="C378" s="23">
        <v>0</v>
      </c>
      <c r="D378" s="23">
        <v>1</v>
      </c>
      <c r="E378" s="23">
        <v>44</v>
      </c>
      <c r="F378" s="23">
        <v>13</v>
      </c>
      <c r="G378" s="25">
        <v>1.6759999990463299</v>
      </c>
      <c r="H378" s="25">
        <v>0</v>
      </c>
      <c r="I378" s="25">
        <v>1920</v>
      </c>
      <c r="J378" s="25">
        <v>55</v>
      </c>
      <c r="K378" s="25">
        <v>8</v>
      </c>
      <c r="L378" s="25">
        <v>4.2708001136779803</v>
      </c>
      <c r="M378" s="25">
        <v>15420</v>
      </c>
      <c r="N378" s="25">
        <v>0.77149999141693104</v>
      </c>
      <c r="O378" s="25">
        <v>10</v>
      </c>
      <c r="P378" s="25">
        <v>10</v>
      </c>
      <c r="Q378" s="25">
        <v>9</v>
      </c>
      <c r="R378" s="25">
        <v>1</v>
      </c>
      <c r="S378" s="23">
        <v>4</v>
      </c>
      <c r="T378" s="23">
        <v>14.519988059997599</v>
      </c>
      <c r="U378" s="25">
        <v>0.51640999317169201</v>
      </c>
      <c r="V378" s="23">
        <v>16</v>
      </c>
    </row>
    <row r="379" spans="1:22" x14ac:dyDescent="0.25">
      <c r="A379" s="22">
        <v>1</v>
      </c>
      <c r="B379" s="25">
        <v>352</v>
      </c>
      <c r="C379" s="23">
        <v>0</v>
      </c>
      <c r="D379" s="23">
        <v>2</v>
      </c>
      <c r="E379" s="23">
        <v>34</v>
      </c>
      <c r="F379" s="23">
        <v>16</v>
      </c>
      <c r="G379" s="25">
        <v>3.4091000556945801</v>
      </c>
      <c r="H379" s="25">
        <v>0</v>
      </c>
      <c r="I379" s="25">
        <v>3300</v>
      </c>
      <c r="J379" s="25">
        <v>33</v>
      </c>
      <c r="K379" s="25">
        <v>12</v>
      </c>
      <c r="L379" s="25">
        <v>3.3424000740051301</v>
      </c>
      <c r="M379" s="25">
        <v>18400</v>
      </c>
      <c r="N379" s="25">
        <v>0.69150000810623202</v>
      </c>
      <c r="O379" s="25">
        <v>12</v>
      </c>
      <c r="P379" s="25">
        <v>12</v>
      </c>
      <c r="Q379" s="25">
        <v>14</v>
      </c>
      <c r="R379" s="25">
        <v>0</v>
      </c>
      <c r="S379" s="23">
        <v>8</v>
      </c>
      <c r="T379" s="23">
        <v>17.199996948242202</v>
      </c>
      <c r="U379" s="25">
        <v>1.2264482975006099</v>
      </c>
      <c r="V379" s="23">
        <v>64</v>
      </c>
    </row>
    <row r="380" spans="1:22" x14ac:dyDescent="0.25">
      <c r="A380" s="22">
        <v>1</v>
      </c>
      <c r="B380" s="25">
        <v>200</v>
      </c>
      <c r="C380" s="23">
        <v>1</v>
      </c>
      <c r="D380" s="23">
        <v>3</v>
      </c>
      <c r="E380" s="23">
        <v>33</v>
      </c>
      <c r="F380" s="23">
        <v>12</v>
      </c>
      <c r="G380" s="25">
        <v>2.5</v>
      </c>
      <c r="H380" s="25">
        <v>8</v>
      </c>
      <c r="I380" s="25">
        <v>3680</v>
      </c>
      <c r="J380" s="25">
        <v>33</v>
      </c>
      <c r="K380" s="25">
        <v>16</v>
      </c>
      <c r="L380" s="25">
        <v>8.6358995437622106</v>
      </c>
      <c r="M380" s="25">
        <v>43500</v>
      </c>
      <c r="N380" s="25">
        <v>0.49149999022483798</v>
      </c>
      <c r="O380" s="25">
        <v>10</v>
      </c>
      <c r="P380" s="25">
        <v>3</v>
      </c>
      <c r="Q380" s="25">
        <v>5</v>
      </c>
      <c r="R380" s="25">
        <v>1</v>
      </c>
      <c r="S380" s="23">
        <v>4</v>
      </c>
      <c r="T380" s="23">
        <v>43</v>
      </c>
      <c r="U380" s="25">
        <v>0.91629076004028298</v>
      </c>
      <c r="V380" s="23">
        <v>16</v>
      </c>
    </row>
    <row r="381" spans="1:22" x14ac:dyDescent="0.25">
      <c r="A381" s="22">
        <v>1</v>
      </c>
      <c r="B381" s="25">
        <v>2045</v>
      </c>
      <c r="C381" s="23">
        <v>0</v>
      </c>
      <c r="D381" s="23">
        <v>3</v>
      </c>
      <c r="E381" s="23">
        <v>43</v>
      </c>
      <c r="F381" s="23">
        <v>7</v>
      </c>
      <c r="G381" s="25">
        <v>3.9609000682830802</v>
      </c>
      <c r="H381" s="25">
        <v>4.0700001716613796</v>
      </c>
      <c r="I381" s="25">
        <v>1968</v>
      </c>
      <c r="J381" s="25">
        <v>43</v>
      </c>
      <c r="K381" s="25">
        <v>12</v>
      </c>
      <c r="L381" s="25">
        <v>6.7581000328064</v>
      </c>
      <c r="M381" s="25">
        <v>21972</v>
      </c>
      <c r="N381" s="25">
        <v>0.69150000810623202</v>
      </c>
      <c r="O381" s="25">
        <v>7</v>
      </c>
      <c r="P381" s="25">
        <v>7</v>
      </c>
      <c r="Q381" s="25">
        <v>7.5</v>
      </c>
      <c r="R381" s="25">
        <v>1</v>
      </c>
      <c r="S381" s="23">
        <v>15</v>
      </c>
      <c r="T381" s="23">
        <v>13.8719596862793</v>
      </c>
      <c r="U381" s="25">
        <v>1.37647128105164</v>
      </c>
      <c r="V381" s="23">
        <v>225</v>
      </c>
    </row>
    <row r="382" spans="1:22" x14ac:dyDescent="0.25">
      <c r="A382" s="22">
        <v>1</v>
      </c>
      <c r="B382" s="25">
        <v>1253</v>
      </c>
      <c r="C382" s="23">
        <v>0</v>
      </c>
      <c r="D382" s="23">
        <v>2</v>
      </c>
      <c r="E382" s="23">
        <v>35</v>
      </c>
      <c r="F382" s="23">
        <v>16</v>
      </c>
      <c r="G382" s="25">
        <v>6.22749996185303</v>
      </c>
      <c r="H382" s="25">
        <v>3.9700000286102299</v>
      </c>
      <c r="I382" s="25">
        <v>2504</v>
      </c>
      <c r="J382" s="25">
        <v>33</v>
      </c>
      <c r="K382" s="25">
        <v>10</v>
      </c>
      <c r="L382" s="25">
        <v>0.58429998159408603</v>
      </c>
      <c r="M382" s="25">
        <v>7774</v>
      </c>
      <c r="N382" s="25">
        <v>0.77149999141693104</v>
      </c>
      <c r="O382" s="25">
        <v>16</v>
      </c>
      <c r="P382" s="25">
        <v>16</v>
      </c>
      <c r="Q382" s="25">
        <v>11</v>
      </c>
      <c r="R382" s="25">
        <v>0</v>
      </c>
      <c r="S382" s="23">
        <v>7</v>
      </c>
      <c r="T382" s="23">
        <v>-2.9057452455162999E-2</v>
      </c>
      <c r="U382" s="25">
        <v>1.8289749622345</v>
      </c>
      <c r="V382" s="23">
        <v>49</v>
      </c>
    </row>
    <row r="383" spans="1:22" x14ac:dyDescent="0.25">
      <c r="A383" s="22">
        <v>1</v>
      </c>
      <c r="B383" s="25">
        <v>1960</v>
      </c>
      <c r="C383" s="23">
        <v>0</v>
      </c>
      <c r="D383" s="23">
        <v>1</v>
      </c>
      <c r="E383" s="23">
        <v>43</v>
      </c>
      <c r="F383" s="23">
        <v>14</v>
      </c>
      <c r="G383" s="25">
        <v>3.92860007286072</v>
      </c>
      <c r="H383" s="25">
        <v>3.8499999046325701</v>
      </c>
      <c r="I383" s="25">
        <v>2000</v>
      </c>
      <c r="J383" s="25">
        <v>45</v>
      </c>
      <c r="K383" s="25">
        <v>14</v>
      </c>
      <c r="L383" s="25">
        <v>5.33500003814697</v>
      </c>
      <c r="M383" s="25">
        <v>24470</v>
      </c>
      <c r="N383" s="25">
        <v>0.69150000810623202</v>
      </c>
      <c r="O383" s="25">
        <v>7</v>
      </c>
      <c r="P383" s="25">
        <v>7</v>
      </c>
      <c r="Q383" s="25">
        <v>7.5</v>
      </c>
      <c r="R383" s="25">
        <v>0</v>
      </c>
      <c r="S383" s="23">
        <v>14</v>
      </c>
      <c r="T383" s="23">
        <v>16.769943237304702</v>
      </c>
      <c r="U383" s="25">
        <v>1.3682831525802599</v>
      </c>
      <c r="V383" s="23">
        <v>196</v>
      </c>
    </row>
    <row r="384" spans="1:22" x14ac:dyDescent="0.25">
      <c r="A384" s="22">
        <v>1</v>
      </c>
      <c r="B384" s="25">
        <v>2000</v>
      </c>
      <c r="C384" s="23">
        <v>0</v>
      </c>
      <c r="D384" s="23">
        <v>0</v>
      </c>
      <c r="E384" s="23">
        <v>34</v>
      </c>
      <c r="F384" s="23">
        <v>12</v>
      </c>
      <c r="G384" s="25">
        <v>2.9000000953674299</v>
      </c>
      <c r="H384" s="25">
        <v>2.5</v>
      </c>
      <c r="I384" s="25">
        <v>1656</v>
      </c>
      <c r="J384" s="25">
        <v>37</v>
      </c>
      <c r="K384" s="25">
        <v>12</v>
      </c>
      <c r="L384" s="25">
        <v>4.7101001739501998</v>
      </c>
      <c r="M384" s="25">
        <v>13600</v>
      </c>
      <c r="N384" s="25">
        <v>0.72149997949600198</v>
      </c>
      <c r="O384" s="25">
        <v>7</v>
      </c>
      <c r="P384" s="25">
        <v>7</v>
      </c>
      <c r="Q384" s="25">
        <v>7.5</v>
      </c>
      <c r="R384" s="25">
        <v>0</v>
      </c>
      <c r="S384" s="23">
        <v>16</v>
      </c>
      <c r="T384" s="23">
        <v>7.7999997138977104</v>
      </c>
      <c r="U384" s="25">
        <v>1.0647107362747199</v>
      </c>
      <c r="V384" s="23">
        <v>256</v>
      </c>
    </row>
    <row r="385" spans="1:22" x14ac:dyDescent="0.25">
      <c r="A385" s="22">
        <v>1</v>
      </c>
      <c r="B385" s="25">
        <v>1960</v>
      </c>
      <c r="C385" s="23">
        <v>0</v>
      </c>
      <c r="D385" s="23">
        <v>3</v>
      </c>
      <c r="E385" s="23">
        <v>36</v>
      </c>
      <c r="F385" s="23">
        <v>10</v>
      </c>
      <c r="G385" s="25">
        <v>4.0816001892089799</v>
      </c>
      <c r="H385" s="25">
        <v>4.5500001907348597</v>
      </c>
      <c r="I385" s="25">
        <v>1968</v>
      </c>
      <c r="J385" s="25">
        <v>39</v>
      </c>
      <c r="K385" s="25">
        <v>7</v>
      </c>
      <c r="L385" s="25">
        <v>4.9797000885009801</v>
      </c>
      <c r="M385" s="25">
        <v>22500</v>
      </c>
      <c r="N385" s="25">
        <v>0.72149997949600198</v>
      </c>
      <c r="O385" s="25">
        <v>7</v>
      </c>
      <c r="P385" s="25">
        <v>0</v>
      </c>
      <c r="Q385" s="25">
        <v>7.5</v>
      </c>
      <c r="R385" s="25">
        <v>0</v>
      </c>
      <c r="S385" s="23">
        <v>15</v>
      </c>
      <c r="T385" s="23">
        <v>14.500063896179199</v>
      </c>
      <c r="U385" s="25">
        <v>1.40648913383484</v>
      </c>
      <c r="V385" s="23">
        <v>225</v>
      </c>
    </row>
    <row r="386" spans="1:22" x14ac:dyDescent="0.25">
      <c r="A386" s="22">
        <v>1</v>
      </c>
      <c r="B386" s="25">
        <v>2000</v>
      </c>
      <c r="C386" s="23">
        <v>0</v>
      </c>
      <c r="D386" s="23">
        <v>2</v>
      </c>
      <c r="E386" s="23">
        <v>41</v>
      </c>
      <c r="F386" s="23">
        <v>12</v>
      </c>
      <c r="G386" s="25">
        <v>2.8499999046325701</v>
      </c>
      <c r="H386" s="25">
        <v>4.1999998092651403</v>
      </c>
      <c r="I386" s="25">
        <v>2016</v>
      </c>
      <c r="J386" s="25">
        <v>41</v>
      </c>
      <c r="K386" s="25">
        <v>12</v>
      </c>
      <c r="L386" s="25">
        <v>2.9762001037597701</v>
      </c>
      <c r="M386" s="25">
        <v>13600</v>
      </c>
      <c r="N386" s="25">
        <v>0.72149997949600198</v>
      </c>
      <c r="O386" s="25">
        <v>7</v>
      </c>
      <c r="P386" s="25">
        <v>7</v>
      </c>
      <c r="Q386" s="25">
        <v>14</v>
      </c>
      <c r="R386" s="25">
        <v>0</v>
      </c>
      <c r="S386" s="23">
        <v>23</v>
      </c>
      <c r="T386" s="23">
        <v>7.9000000953674299</v>
      </c>
      <c r="U386" s="25">
        <v>1.04731893539429</v>
      </c>
      <c r="V386" s="23">
        <v>529</v>
      </c>
    </row>
    <row r="387" spans="1:22" x14ac:dyDescent="0.25">
      <c r="A387" s="22">
        <v>1</v>
      </c>
      <c r="B387" s="25">
        <v>1568</v>
      </c>
      <c r="C387" s="23">
        <v>0</v>
      </c>
      <c r="D387" s="23">
        <v>0</v>
      </c>
      <c r="E387" s="23">
        <v>41</v>
      </c>
      <c r="F387" s="23">
        <v>16</v>
      </c>
      <c r="G387" s="25">
        <v>7.0152997970581099</v>
      </c>
      <c r="H387" s="25">
        <v>6.3099999427795401</v>
      </c>
      <c r="I387" s="25">
        <v>2602</v>
      </c>
      <c r="J387" s="25">
        <v>44</v>
      </c>
      <c r="K387" s="25">
        <v>17</v>
      </c>
      <c r="L387" s="25">
        <v>12.744000434875501</v>
      </c>
      <c r="M387" s="25">
        <v>90800</v>
      </c>
      <c r="N387" s="25">
        <v>0.44150000810623202</v>
      </c>
      <c r="O387" s="25">
        <v>7</v>
      </c>
      <c r="P387" s="25">
        <v>7</v>
      </c>
      <c r="Q387" s="25">
        <v>7.5</v>
      </c>
      <c r="R387" s="25">
        <v>0</v>
      </c>
      <c r="S387" s="23">
        <v>19</v>
      </c>
      <c r="T387" s="23">
        <v>79.800010681152301</v>
      </c>
      <c r="U387" s="25">
        <v>1.94809341430664</v>
      </c>
      <c r="V387" s="23">
        <v>361</v>
      </c>
    </row>
    <row r="388" spans="1:22" x14ac:dyDescent="0.25">
      <c r="A388" s="22">
        <v>1</v>
      </c>
      <c r="B388" s="25">
        <v>1225</v>
      </c>
      <c r="C388" s="23">
        <v>0</v>
      </c>
      <c r="D388" s="23">
        <v>3</v>
      </c>
      <c r="E388" s="23">
        <v>35</v>
      </c>
      <c r="F388" s="23">
        <v>10</v>
      </c>
      <c r="G388" s="25">
        <v>2.9388000965118399</v>
      </c>
      <c r="H388" s="25">
        <v>2.4000000953674299</v>
      </c>
      <c r="I388" s="25">
        <v>1560</v>
      </c>
      <c r="J388" s="25">
        <v>43</v>
      </c>
      <c r="K388" s="25">
        <v>9</v>
      </c>
      <c r="L388" s="25">
        <v>3.8461999893188499</v>
      </c>
      <c r="M388" s="25">
        <v>10776</v>
      </c>
      <c r="N388" s="25">
        <v>0.75150001049041804</v>
      </c>
      <c r="O388" s="25">
        <v>10</v>
      </c>
      <c r="P388" s="25">
        <v>10</v>
      </c>
      <c r="Q388" s="25">
        <v>7.5</v>
      </c>
      <c r="R388" s="25">
        <v>0</v>
      </c>
      <c r="S388" s="23">
        <v>4</v>
      </c>
      <c r="T388" s="23">
        <v>7.1759700775146502</v>
      </c>
      <c r="U388" s="25">
        <v>1.0780013799667401</v>
      </c>
      <c r="V388" s="23">
        <v>16</v>
      </c>
    </row>
    <row r="389" spans="1:22" x14ac:dyDescent="0.25">
      <c r="A389" s="22">
        <v>1</v>
      </c>
      <c r="B389" s="25">
        <v>780</v>
      </c>
      <c r="C389" s="23">
        <v>1</v>
      </c>
      <c r="D389" s="23">
        <v>3</v>
      </c>
      <c r="E389" s="23">
        <v>32</v>
      </c>
      <c r="F389" s="23">
        <v>12</v>
      </c>
      <c r="G389" s="25">
        <v>1.9230999946594201</v>
      </c>
      <c r="H389" s="25">
        <v>3.25</v>
      </c>
      <c r="I389" s="25">
        <v>1827</v>
      </c>
      <c r="J389" s="25">
        <v>37</v>
      </c>
      <c r="K389" s="25">
        <v>10</v>
      </c>
      <c r="L389" s="25">
        <v>7.2232999801635698</v>
      </c>
      <c r="M389" s="25">
        <v>19007</v>
      </c>
      <c r="N389" s="25">
        <v>0.75150001049041804</v>
      </c>
      <c r="O389" s="25">
        <v>10</v>
      </c>
      <c r="P389" s="25">
        <v>7</v>
      </c>
      <c r="Q389" s="25">
        <v>5</v>
      </c>
      <c r="R389" s="25">
        <v>1</v>
      </c>
      <c r="S389" s="23">
        <v>12</v>
      </c>
      <c r="T389" s="23">
        <v>17.506982803344702</v>
      </c>
      <c r="U389" s="25">
        <v>0.65393847227096602</v>
      </c>
      <c r="V389" s="23">
        <v>144</v>
      </c>
    </row>
    <row r="390" spans="1:22" x14ac:dyDescent="0.25">
      <c r="A390" s="22">
        <v>1</v>
      </c>
      <c r="B390" s="25">
        <v>480</v>
      </c>
      <c r="C390" s="23">
        <v>0</v>
      </c>
      <c r="D390" s="23">
        <v>0</v>
      </c>
      <c r="E390" s="23">
        <v>30</v>
      </c>
      <c r="F390" s="23">
        <v>14</v>
      </c>
      <c r="G390" s="25">
        <v>6.875</v>
      </c>
      <c r="H390" s="25">
        <v>0</v>
      </c>
      <c r="I390" s="25">
        <v>2080</v>
      </c>
      <c r="J390" s="25">
        <v>34</v>
      </c>
      <c r="K390" s="25">
        <v>14</v>
      </c>
      <c r="L390" s="25">
        <v>8.8077001571655291</v>
      </c>
      <c r="M390" s="25">
        <v>23900</v>
      </c>
      <c r="N390" s="25">
        <v>0.66149997711181596</v>
      </c>
      <c r="O390" s="25">
        <v>12</v>
      </c>
      <c r="P390" s="25">
        <v>12</v>
      </c>
      <c r="Q390" s="25">
        <v>14</v>
      </c>
      <c r="R390" s="25">
        <v>1</v>
      </c>
      <c r="S390" s="23">
        <v>12</v>
      </c>
      <c r="T390" s="23">
        <v>20.600000381469702</v>
      </c>
      <c r="U390" s="25">
        <v>1.9278916120529199</v>
      </c>
      <c r="V390" s="23">
        <v>144</v>
      </c>
    </row>
    <row r="391" spans="1:22" x14ac:dyDescent="0.25">
      <c r="A391" s="22">
        <v>1</v>
      </c>
      <c r="B391" s="25">
        <v>1923</v>
      </c>
      <c r="C391" s="23">
        <v>0</v>
      </c>
      <c r="D391" s="23">
        <v>0</v>
      </c>
      <c r="E391" s="23">
        <v>43</v>
      </c>
      <c r="F391" s="23">
        <v>12</v>
      </c>
      <c r="G391" s="25">
        <v>3.9001998901367201</v>
      </c>
      <c r="H391" s="25">
        <v>4.7399997711181596</v>
      </c>
      <c r="I391" s="25">
        <v>3390</v>
      </c>
      <c r="J391" s="25">
        <v>47</v>
      </c>
      <c r="K391" s="25">
        <v>12</v>
      </c>
      <c r="L391" s="25">
        <v>5.3864002227783203</v>
      </c>
      <c r="M391" s="25">
        <v>26060</v>
      </c>
      <c r="N391" s="25">
        <v>0.62150001525878895</v>
      </c>
      <c r="O391" s="25">
        <v>7</v>
      </c>
      <c r="P391" s="25">
        <v>7</v>
      </c>
      <c r="Q391" s="25">
        <v>7.5</v>
      </c>
      <c r="R391" s="25">
        <v>1</v>
      </c>
      <c r="S391" s="23">
        <v>25</v>
      </c>
      <c r="T391" s="23">
        <v>18.5599155426025</v>
      </c>
      <c r="U391" s="25">
        <v>1.36102783679962</v>
      </c>
      <c r="V391" s="23">
        <v>625</v>
      </c>
    </row>
    <row r="392" spans="1:22" x14ac:dyDescent="0.25">
      <c r="A392" s="22">
        <v>1</v>
      </c>
      <c r="B392" s="25">
        <v>2000</v>
      </c>
      <c r="C392" s="23">
        <v>0</v>
      </c>
      <c r="D392" s="23">
        <v>0</v>
      </c>
      <c r="E392" s="23">
        <v>54</v>
      </c>
      <c r="F392" s="23">
        <v>6</v>
      </c>
      <c r="G392" s="25">
        <v>2</v>
      </c>
      <c r="H392" s="25">
        <v>0</v>
      </c>
      <c r="I392" s="25">
        <v>2524</v>
      </c>
      <c r="J392" s="25">
        <v>57</v>
      </c>
      <c r="K392" s="25">
        <v>6</v>
      </c>
      <c r="L392" s="25">
        <v>3.6846001148223899</v>
      </c>
      <c r="M392" s="25">
        <v>13300</v>
      </c>
      <c r="N392" s="25">
        <v>0.72149997949600198</v>
      </c>
      <c r="O392" s="25">
        <v>7</v>
      </c>
      <c r="P392" s="25">
        <v>7</v>
      </c>
      <c r="Q392" s="25">
        <v>7.5</v>
      </c>
      <c r="R392" s="25">
        <v>0</v>
      </c>
      <c r="S392" s="23">
        <v>14</v>
      </c>
      <c r="T392" s="23">
        <v>9.3000001907348597</v>
      </c>
      <c r="U392" s="25">
        <v>0.69314718246460005</v>
      </c>
      <c r="V392" s="23">
        <v>196</v>
      </c>
    </row>
    <row r="393" spans="1:22" x14ac:dyDescent="0.25">
      <c r="A393" s="22">
        <v>1</v>
      </c>
      <c r="B393" s="25">
        <v>2110</v>
      </c>
      <c r="C393" s="23">
        <v>0</v>
      </c>
      <c r="D393" s="23">
        <v>2</v>
      </c>
      <c r="E393" s="23">
        <v>35</v>
      </c>
      <c r="F393" s="23">
        <v>15</v>
      </c>
      <c r="G393" s="25">
        <v>4.9762997627258301</v>
      </c>
      <c r="H393" s="25">
        <v>4.3699998855590803</v>
      </c>
      <c r="I393" s="25">
        <v>2777</v>
      </c>
      <c r="J393" s="25">
        <v>34</v>
      </c>
      <c r="K393" s="25">
        <v>12</v>
      </c>
      <c r="L393" s="25">
        <v>1.84370005130768</v>
      </c>
      <c r="M393" s="25">
        <v>15620</v>
      </c>
      <c r="N393" s="25">
        <v>0.72149997949600198</v>
      </c>
      <c r="O393" s="25">
        <v>7</v>
      </c>
      <c r="P393" s="25">
        <v>7</v>
      </c>
      <c r="Q393" s="25">
        <v>7.5</v>
      </c>
      <c r="R393" s="25">
        <v>0</v>
      </c>
      <c r="S393" s="23">
        <v>14</v>
      </c>
      <c r="T393" s="23">
        <v>5.1200075149536097</v>
      </c>
      <c r="U393" s="25">
        <v>1.60468661785126</v>
      </c>
      <c r="V393" s="23">
        <v>196</v>
      </c>
    </row>
    <row r="394" spans="1:22" x14ac:dyDescent="0.25">
      <c r="A394" s="22">
        <v>1</v>
      </c>
      <c r="B394" s="25">
        <v>1664</v>
      </c>
      <c r="C394" s="23">
        <v>0</v>
      </c>
      <c r="D394" s="23">
        <v>0</v>
      </c>
      <c r="E394" s="23">
        <v>50</v>
      </c>
      <c r="F394" s="23">
        <v>12</v>
      </c>
      <c r="G394" s="25">
        <v>1.2019000053405799</v>
      </c>
      <c r="H394" s="25">
        <v>5</v>
      </c>
      <c r="I394" s="25">
        <v>3120</v>
      </c>
      <c r="J394" s="25">
        <v>54</v>
      </c>
      <c r="K394" s="25">
        <v>13</v>
      </c>
      <c r="L394" s="25">
        <v>1.3013000488281301</v>
      </c>
      <c r="M394" s="25">
        <v>16500</v>
      </c>
      <c r="N394" s="25">
        <v>0.72149997949600198</v>
      </c>
      <c r="O394" s="25">
        <v>7</v>
      </c>
      <c r="P394" s="25">
        <v>7</v>
      </c>
      <c r="Q394" s="25">
        <v>7.5</v>
      </c>
      <c r="R394" s="25">
        <v>0</v>
      </c>
      <c r="S394" s="23">
        <v>11</v>
      </c>
      <c r="T394" s="23">
        <v>14.500038146972701</v>
      </c>
      <c r="U394" s="25">
        <v>0.18390364944934801</v>
      </c>
      <c r="V394" s="23">
        <v>121</v>
      </c>
    </row>
    <row r="395" spans="1:22" x14ac:dyDescent="0.25">
      <c r="A395" s="22">
        <v>1</v>
      </c>
      <c r="B395" s="25">
        <v>48</v>
      </c>
      <c r="C395" s="23">
        <v>1</v>
      </c>
      <c r="D395" s="23">
        <v>1</v>
      </c>
      <c r="E395" s="23">
        <v>34</v>
      </c>
      <c r="F395" s="23">
        <v>17</v>
      </c>
      <c r="G395" s="25">
        <v>22.5</v>
      </c>
      <c r="H395" s="25">
        <v>0</v>
      </c>
      <c r="I395" s="25">
        <v>2700</v>
      </c>
      <c r="J395" s="25">
        <v>36</v>
      </c>
      <c r="K395" s="25">
        <v>17</v>
      </c>
      <c r="L395" s="25">
        <v>7.2221999168395996</v>
      </c>
      <c r="M395" s="25">
        <v>20880</v>
      </c>
      <c r="N395" s="25">
        <v>0.69150000810623202</v>
      </c>
      <c r="O395" s="25">
        <v>14</v>
      </c>
      <c r="P395" s="25">
        <v>16</v>
      </c>
      <c r="Q395" s="25">
        <v>5</v>
      </c>
      <c r="R395" s="25">
        <v>1</v>
      </c>
      <c r="S395" s="23">
        <v>7</v>
      </c>
      <c r="T395" s="23">
        <v>19.7999992370606</v>
      </c>
      <c r="U395" s="25">
        <v>3.11351537704468</v>
      </c>
      <c r="V395" s="23">
        <v>49</v>
      </c>
    </row>
    <row r="396" spans="1:22" x14ac:dyDescent="0.25">
      <c r="A396" s="22">
        <v>1</v>
      </c>
      <c r="B396" s="25">
        <v>1791</v>
      </c>
      <c r="C396" s="23">
        <v>0</v>
      </c>
      <c r="D396" s="23">
        <v>0</v>
      </c>
      <c r="E396" s="23">
        <v>52</v>
      </c>
      <c r="F396" s="23">
        <v>14</v>
      </c>
      <c r="G396" s="25">
        <v>6.8677000999450701</v>
      </c>
      <c r="H396" s="25">
        <v>6.1799998283386204</v>
      </c>
      <c r="I396" s="25">
        <v>1904</v>
      </c>
      <c r="J396" s="25">
        <v>57</v>
      </c>
      <c r="K396" s="25">
        <v>12</v>
      </c>
      <c r="L396" s="25">
        <v>7.3529000282287598</v>
      </c>
      <c r="M396" s="25">
        <v>30600</v>
      </c>
      <c r="N396" s="25">
        <v>0.66149997711181596</v>
      </c>
      <c r="O396" s="25">
        <v>14</v>
      </c>
      <c r="P396" s="25">
        <v>12</v>
      </c>
      <c r="Q396" s="25">
        <v>9.5</v>
      </c>
      <c r="R396" s="25">
        <v>1</v>
      </c>
      <c r="S396" s="23">
        <v>18</v>
      </c>
      <c r="T396" s="23">
        <v>18.299949645996101</v>
      </c>
      <c r="U396" s="25">
        <v>1.92682921886444</v>
      </c>
      <c r="V396" s="23">
        <v>324</v>
      </c>
    </row>
    <row r="397" spans="1:22" x14ac:dyDescent="0.25">
      <c r="A397" s="22">
        <v>1</v>
      </c>
      <c r="B397" s="25">
        <v>1404</v>
      </c>
      <c r="C397" s="23">
        <v>0</v>
      </c>
      <c r="D397" s="23">
        <v>3</v>
      </c>
      <c r="E397" s="23">
        <v>35</v>
      </c>
      <c r="F397" s="23">
        <v>13</v>
      </c>
      <c r="G397" s="25">
        <v>3.5613000392913801</v>
      </c>
      <c r="H397" s="25">
        <v>5.3000001907348597</v>
      </c>
      <c r="I397" s="25">
        <v>2360</v>
      </c>
      <c r="J397" s="25">
        <v>38</v>
      </c>
      <c r="K397" s="25">
        <v>14</v>
      </c>
      <c r="L397" s="25">
        <v>11.864000320434601</v>
      </c>
      <c r="M397" s="25">
        <v>39000</v>
      </c>
      <c r="N397" s="25">
        <v>0.62150001525878895</v>
      </c>
      <c r="O397" s="25">
        <v>7</v>
      </c>
      <c r="P397" s="25">
        <v>10</v>
      </c>
      <c r="Q397" s="25">
        <v>9</v>
      </c>
      <c r="R397" s="25">
        <v>1</v>
      </c>
      <c r="S397" s="23">
        <v>4</v>
      </c>
      <c r="T397" s="23">
        <v>33.999935150146499</v>
      </c>
      <c r="U397" s="25">
        <v>1.2701256275177</v>
      </c>
      <c r="V397" s="23">
        <v>16</v>
      </c>
    </row>
    <row r="398" spans="1:22" x14ac:dyDescent="0.25">
      <c r="A398" s="22">
        <v>1</v>
      </c>
      <c r="B398" s="25">
        <v>1920</v>
      </c>
      <c r="C398" s="23">
        <v>0</v>
      </c>
      <c r="D398" s="23">
        <v>0</v>
      </c>
      <c r="E398" s="23">
        <v>55</v>
      </c>
      <c r="F398" s="23">
        <v>6</v>
      </c>
      <c r="G398" s="25">
        <v>1.9792000055313099</v>
      </c>
      <c r="H398" s="25">
        <v>2.57999992370606</v>
      </c>
      <c r="I398" s="25">
        <v>1960</v>
      </c>
      <c r="J398" s="25">
        <v>58</v>
      </c>
      <c r="K398" s="25">
        <v>8</v>
      </c>
      <c r="L398" s="25">
        <v>5.3326997756957999</v>
      </c>
      <c r="M398" s="25">
        <v>15428</v>
      </c>
      <c r="N398" s="25">
        <v>0.72149997949600198</v>
      </c>
      <c r="O398" s="25">
        <v>7</v>
      </c>
      <c r="P398" s="25">
        <v>7</v>
      </c>
      <c r="Q398" s="25">
        <v>7.5</v>
      </c>
      <c r="R398" s="25">
        <v>0</v>
      </c>
      <c r="S398" s="23">
        <v>37</v>
      </c>
      <c r="T398" s="23">
        <v>11.627936363220201</v>
      </c>
      <c r="U398" s="25">
        <v>0.68269270658492998</v>
      </c>
      <c r="V398" s="23">
        <v>1369</v>
      </c>
    </row>
    <row r="399" spans="1:22" x14ac:dyDescent="0.25">
      <c r="A399" s="22">
        <v>1</v>
      </c>
      <c r="B399" s="25">
        <v>2141</v>
      </c>
      <c r="C399" s="23">
        <v>0</v>
      </c>
      <c r="D399" s="23">
        <v>0</v>
      </c>
      <c r="E399" s="23">
        <v>35</v>
      </c>
      <c r="F399" s="23">
        <v>16</v>
      </c>
      <c r="G399" s="25">
        <v>5.3713002204895002</v>
      </c>
      <c r="H399" s="25">
        <v>6</v>
      </c>
      <c r="I399" s="25">
        <v>2000</v>
      </c>
      <c r="J399" s="25">
        <v>42</v>
      </c>
      <c r="K399" s="25">
        <v>16</v>
      </c>
      <c r="L399" s="25">
        <v>5.5</v>
      </c>
      <c r="M399" s="25">
        <v>23300</v>
      </c>
      <c r="N399" s="25">
        <v>0.66149997711181596</v>
      </c>
      <c r="O399" s="25">
        <v>7</v>
      </c>
      <c r="P399" s="25">
        <v>7</v>
      </c>
      <c r="Q399" s="25">
        <v>7.5</v>
      </c>
      <c r="R399" s="25">
        <v>0</v>
      </c>
      <c r="S399" s="23">
        <v>13</v>
      </c>
      <c r="T399" s="23">
        <v>11.800045967102101</v>
      </c>
      <c r="U399" s="25">
        <v>1.68106997013092</v>
      </c>
      <c r="V399" s="23">
        <v>169</v>
      </c>
    </row>
    <row r="400" spans="1:22" x14ac:dyDescent="0.25">
      <c r="A400" s="22">
        <v>1</v>
      </c>
      <c r="B400" s="25">
        <v>1720</v>
      </c>
      <c r="C400" s="23">
        <v>0</v>
      </c>
      <c r="D400" s="23">
        <v>1</v>
      </c>
      <c r="E400" s="23">
        <v>49</v>
      </c>
      <c r="F400" s="23">
        <v>14</v>
      </c>
      <c r="G400" s="25">
        <v>1.7441999912262001</v>
      </c>
      <c r="H400" s="25">
        <v>0</v>
      </c>
      <c r="I400" s="25">
        <v>2600</v>
      </c>
      <c r="J400" s="25">
        <v>45</v>
      </c>
      <c r="K400" s="25">
        <v>16</v>
      </c>
      <c r="L400" s="25">
        <v>7.2308001518249503</v>
      </c>
      <c r="M400" s="25">
        <v>42100</v>
      </c>
      <c r="N400" s="25">
        <v>0.52149999141693104</v>
      </c>
      <c r="O400" s="25">
        <v>16</v>
      </c>
      <c r="P400" s="25">
        <v>16</v>
      </c>
      <c r="Q400" s="25">
        <v>9.5</v>
      </c>
      <c r="R400" s="25">
        <v>1</v>
      </c>
      <c r="S400" s="23">
        <v>14</v>
      </c>
      <c r="T400" s="23">
        <v>39.0999755859375</v>
      </c>
      <c r="U400" s="25">
        <v>0.55629599094390902</v>
      </c>
      <c r="V400" s="23">
        <v>196</v>
      </c>
    </row>
    <row r="401" spans="1:22" x14ac:dyDescent="0.25">
      <c r="A401" s="22">
        <v>1</v>
      </c>
      <c r="B401" s="25">
        <v>3533</v>
      </c>
      <c r="C401" s="23">
        <v>2</v>
      </c>
      <c r="D401" s="23">
        <v>2</v>
      </c>
      <c r="E401" s="23">
        <v>38</v>
      </c>
      <c r="F401" s="23">
        <v>15</v>
      </c>
      <c r="G401" s="25">
        <v>5.0947999954223597</v>
      </c>
      <c r="H401" s="25">
        <v>8.5</v>
      </c>
      <c r="I401" s="25">
        <v>2000</v>
      </c>
      <c r="J401" s="25">
        <v>38</v>
      </c>
      <c r="K401" s="25">
        <v>9</v>
      </c>
      <c r="L401" s="25">
        <v>7</v>
      </c>
      <c r="M401" s="25">
        <v>36430</v>
      </c>
      <c r="N401" s="25">
        <v>0.63999998569488503</v>
      </c>
      <c r="O401" s="25">
        <v>12</v>
      </c>
      <c r="P401" s="25">
        <v>7</v>
      </c>
      <c r="Q401" s="25">
        <v>9.5</v>
      </c>
      <c r="R401" s="25">
        <v>1</v>
      </c>
      <c r="S401" s="23">
        <v>17</v>
      </c>
      <c r="T401" s="23">
        <v>18.430070877075199</v>
      </c>
      <c r="U401" s="25">
        <v>1.6282204389572099</v>
      </c>
      <c r="V401" s="23">
        <v>289</v>
      </c>
    </row>
    <row r="402" spans="1:22" x14ac:dyDescent="0.25">
      <c r="A402" s="22">
        <v>1</v>
      </c>
      <c r="B402" s="25">
        <v>2000</v>
      </c>
      <c r="C402" s="23">
        <v>0</v>
      </c>
      <c r="D402" s="23">
        <v>2</v>
      </c>
      <c r="E402" s="23">
        <v>42</v>
      </c>
      <c r="F402" s="23">
        <v>14</v>
      </c>
      <c r="G402" s="25">
        <v>2.5</v>
      </c>
      <c r="H402" s="25">
        <v>0</v>
      </c>
      <c r="I402" s="25">
        <v>2218</v>
      </c>
      <c r="J402" s="25">
        <v>45</v>
      </c>
      <c r="K402" s="25">
        <v>14</v>
      </c>
      <c r="L402" s="25">
        <v>7.2136998176574698</v>
      </c>
      <c r="M402" s="25">
        <v>26000</v>
      </c>
      <c r="N402" s="25">
        <v>0.69150000810623202</v>
      </c>
      <c r="O402" s="25">
        <v>7</v>
      </c>
      <c r="P402" s="25">
        <v>7</v>
      </c>
      <c r="Q402" s="25">
        <v>9.5</v>
      </c>
      <c r="R402" s="25">
        <v>1</v>
      </c>
      <c r="S402" s="23">
        <v>5</v>
      </c>
      <c r="T402" s="23">
        <v>21</v>
      </c>
      <c r="U402" s="25">
        <v>0.91629076004028298</v>
      </c>
      <c r="V402" s="23">
        <v>25</v>
      </c>
    </row>
    <row r="403" spans="1:22" x14ac:dyDescent="0.25">
      <c r="A403" s="22">
        <v>1</v>
      </c>
      <c r="B403" s="25">
        <v>800</v>
      </c>
      <c r="C403" s="23">
        <v>0</v>
      </c>
      <c r="D403" s="23">
        <v>1</v>
      </c>
      <c r="E403" s="23">
        <v>48</v>
      </c>
      <c r="F403" s="23">
        <v>8</v>
      </c>
      <c r="G403" s="25">
        <v>3.8250000476837198</v>
      </c>
      <c r="H403" s="25">
        <v>2.2999999523162802</v>
      </c>
      <c r="I403" s="25">
        <v>2000</v>
      </c>
      <c r="J403" s="25">
        <v>52</v>
      </c>
      <c r="K403" s="25">
        <v>5</v>
      </c>
      <c r="L403" s="25">
        <v>4.5</v>
      </c>
      <c r="M403" s="25">
        <v>62060</v>
      </c>
      <c r="N403" s="25">
        <v>0.75150001049041804</v>
      </c>
      <c r="O403" s="25">
        <v>7</v>
      </c>
      <c r="P403" s="25">
        <v>7</v>
      </c>
      <c r="Q403" s="25">
        <v>7.5</v>
      </c>
      <c r="R403" s="25">
        <v>0</v>
      </c>
      <c r="S403" s="23">
        <v>2</v>
      </c>
      <c r="T403" s="23">
        <v>59</v>
      </c>
      <c r="U403" s="25">
        <v>1.3415584564209</v>
      </c>
      <c r="V403" s="23">
        <v>4</v>
      </c>
    </row>
    <row r="404" spans="1:22" x14ac:dyDescent="0.25">
      <c r="A404" s="22">
        <v>1</v>
      </c>
      <c r="B404" s="25">
        <v>3000</v>
      </c>
      <c r="C404" s="23">
        <v>0</v>
      </c>
      <c r="D404" s="23">
        <v>0</v>
      </c>
      <c r="E404" s="23">
        <v>51</v>
      </c>
      <c r="F404" s="23">
        <v>14</v>
      </c>
      <c r="G404" s="25">
        <v>1</v>
      </c>
      <c r="H404" s="25">
        <v>0</v>
      </c>
      <c r="I404" s="25">
        <v>2595</v>
      </c>
      <c r="J404" s="25">
        <v>53</v>
      </c>
      <c r="K404" s="25">
        <v>16</v>
      </c>
      <c r="L404" s="25">
        <v>8.8632001876831108</v>
      </c>
      <c r="M404" s="25">
        <v>28300</v>
      </c>
      <c r="N404" s="25">
        <v>0.62150001525878895</v>
      </c>
      <c r="O404" s="25">
        <v>12</v>
      </c>
      <c r="P404" s="25">
        <v>12</v>
      </c>
      <c r="Q404" s="25">
        <v>9.5</v>
      </c>
      <c r="R404" s="25">
        <v>1</v>
      </c>
      <c r="S404" s="23">
        <v>0</v>
      </c>
      <c r="T404" s="23">
        <v>25.2999992370606</v>
      </c>
      <c r="U404" s="25">
        <v>0</v>
      </c>
      <c r="V404" s="23">
        <v>0</v>
      </c>
    </row>
    <row r="405" spans="1:22" x14ac:dyDescent="0.25">
      <c r="A405" s="22">
        <v>1</v>
      </c>
      <c r="B405" s="25">
        <v>293</v>
      </c>
      <c r="C405" s="23">
        <v>0</v>
      </c>
      <c r="D405" s="23">
        <v>2</v>
      </c>
      <c r="E405" s="23">
        <v>43</v>
      </c>
      <c r="F405" s="23">
        <v>12</v>
      </c>
      <c r="G405" s="25">
        <v>3.0717000961303702</v>
      </c>
      <c r="H405" s="25">
        <v>4</v>
      </c>
      <c r="I405" s="25">
        <v>2400</v>
      </c>
      <c r="J405" s="25">
        <v>47</v>
      </c>
      <c r="K405" s="25">
        <v>12</v>
      </c>
      <c r="L405" s="25">
        <v>9.3332996368408203</v>
      </c>
      <c r="M405" s="25">
        <v>24149</v>
      </c>
      <c r="N405" s="25">
        <v>0.66149997711181596</v>
      </c>
      <c r="O405" s="25">
        <v>12</v>
      </c>
      <c r="P405" s="25">
        <v>10</v>
      </c>
      <c r="Q405" s="25">
        <v>7.5</v>
      </c>
      <c r="R405" s="25">
        <v>1</v>
      </c>
      <c r="S405" s="23">
        <v>3</v>
      </c>
      <c r="T405" s="23">
        <v>23.2489910125732</v>
      </c>
      <c r="U405" s="25">
        <v>1.12223124504089</v>
      </c>
      <c r="V405" s="23">
        <v>9</v>
      </c>
    </row>
    <row r="406" spans="1:22" x14ac:dyDescent="0.25">
      <c r="A406" s="22">
        <v>1</v>
      </c>
      <c r="B406" s="25">
        <v>1872</v>
      </c>
      <c r="C406" s="23">
        <v>0</v>
      </c>
      <c r="D406" s="23">
        <v>1</v>
      </c>
      <c r="E406" s="23">
        <v>43</v>
      </c>
      <c r="F406" s="23">
        <v>12</v>
      </c>
      <c r="G406" s="25">
        <v>1.7163000106811499</v>
      </c>
      <c r="H406" s="25">
        <v>0</v>
      </c>
      <c r="I406" s="25">
        <v>2856</v>
      </c>
      <c r="J406" s="25">
        <v>48</v>
      </c>
      <c r="K406" s="25">
        <v>12</v>
      </c>
      <c r="L406" s="25">
        <v>3.8262999057769802</v>
      </c>
      <c r="M406" s="25">
        <v>28141</v>
      </c>
      <c r="N406" s="25">
        <v>0.66149997711181596</v>
      </c>
      <c r="O406" s="25">
        <v>12</v>
      </c>
      <c r="P406" s="25">
        <v>10</v>
      </c>
      <c r="Q406" s="25">
        <v>7.5</v>
      </c>
      <c r="R406" s="25">
        <v>1</v>
      </c>
      <c r="S406" s="23">
        <v>21</v>
      </c>
      <c r="T406" s="23">
        <v>24.928087234497099</v>
      </c>
      <c r="U406" s="25">
        <v>0.54017078876495395</v>
      </c>
      <c r="V406" s="23">
        <v>441</v>
      </c>
    </row>
    <row r="407" spans="1:22" x14ac:dyDescent="0.25">
      <c r="A407" s="22">
        <v>1</v>
      </c>
      <c r="B407" s="25">
        <v>2058</v>
      </c>
      <c r="C407" s="23">
        <v>0</v>
      </c>
      <c r="D407" s="23">
        <v>1</v>
      </c>
      <c r="E407" s="23">
        <v>38</v>
      </c>
      <c r="F407" s="23">
        <v>12</v>
      </c>
      <c r="G407" s="25">
        <v>4.0208997726440403</v>
      </c>
      <c r="H407" s="25">
        <v>4</v>
      </c>
      <c r="I407" s="25">
        <v>2601</v>
      </c>
      <c r="J407" s="25">
        <v>38</v>
      </c>
      <c r="K407" s="25">
        <v>14</v>
      </c>
      <c r="L407" s="25">
        <v>5.4447999000549299</v>
      </c>
      <c r="M407" s="25">
        <v>23057</v>
      </c>
      <c r="N407" s="25">
        <v>0.66149997711181596</v>
      </c>
      <c r="O407" s="25">
        <v>10</v>
      </c>
      <c r="P407" s="25">
        <v>10</v>
      </c>
      <c r="Q407" s="25">
        <v>7.5</v>
      </c>
      <c r="R407" s="25">
        <v>1</v>
      </c>
      <c r="S407" s="23">
        <v>20</v>
      </c>
      <c r="T407" s="23">
        <v>14.7819881439209</v>
      </c>
      <c r="U407" s="25">
        <v>1.3915057182312001</v>
      </c>
      <c r="V407" s="23">
        <v>400</v>
      </c>
    </row>
    <row r="408" spans="1:22" x14ac:dyDescent="0.25">
      <c r="A408" s="22">
        <v>1</v>
      </c>
      <c r="B408" s="25">
        <v>1832</v>
      </c>
      <c r="C408" s="23">
        <v>0</v>
      </c>
      <c r="D408" s="23">
        <v>1</v>
      </c>
      <c r="E408" s="23">
        <v>44</v>
      </c>
      <c r="F408" s="23">
        <v>12</v>
      </c>
      <c r="G408" s="25">
        <v>5.4584999084472701</v>
      </c>
      <c r="H408" s="25">
        <v>4.9499998092651403</v>
      </c>
      <c r="I408" s="25">
        <v>2054</v>
      </c>
      <c r="J408" s="25">
        <v>48</v>
      </c>
      <c r="K408" s="25">
        <v>9</v>
      </c>
      <c r="L408" s="25">
        <v>8.7634000778198207</v>
      </c>
      <c r="M408" s="25">
        <v>28900</v>
      </c>
      <c r="N408" s="25">
        <v>0.62150001525878895</v>
      </c>
      <c r="O408" s="25">
        <v>3</v>
      </c>
      <c r="P408" s="25">
        <v>7</v>
      </c>
      <c r="Q408" s="25">
        <v>7.5</v>
      </c>
      <c r="R408" s="25">
        <v>1</v>
      </c>
      <c r="S408" s="23">
        <v>19</v>
      </c>
      <c r="T408" s="23">
        <v>18.900028228759801</v>
      </c>
      <c r="U408" s="25">
        <v>1.6971739530563399</v>
      </c>
      <c r="V408" s="23">
        <v>361</v>
      </c>
    </row>
    <row r="409" spans="1:22" x14ac:dyDescent="0.25">
      <c r="A409" s="22">
        <v>1</v>
      </c>
      <c r="B409" s="25">
        <v>120</v>
      </c>
      <c r="C409" s="23">
        <v>1</v>
      </c>
      <c r="D409" s="23">
        <v>3</v>
      </c>
      <c r="E409" s="23">
        <v>36</v>
      </c>
      <c r="F409" s="23">
        <v>12</v>
      </c>
      <c r="G409" s="25">
        <v>25</v>
      </c>
      <c r="H409" s="25">
        <v>9.9799995422363299</v>
      </c>
      <c r="I409" s="25">
        <v>2500</v>
      </c>
      <c r="J409" s="25">
        <v>35</v>
      </c>
      <c r="K409" s="25">
        <v>12</v>
      </c>
      <c r="L409" s="25">
        <v>8.3999996185302699</v>
      </c>
      <c r="M409" s="25">
        <v>24000</v>
      </c>
      <c r="N409" s="25">
        <v>0.66149997711181596</v>
      </c>
      <c r="O409" s="25">
        <v>12</v>
      </c>
      <c r="P409" s="25">
        <v>10</v>
      </c>
      <c r="Q409" s="25">
        <v>9.5</v>
      </c>
      <c r="R409" s="25">
        <v>1</v>
      </c>
      <c r="S409" s="23">
        <v>4</v>
      </c>
      <c r="T409" s="23">
        <v>21</v>
      </c>
      <c r="U409" s="25">
        <v>3.2188758850097701</v>
      </c>
      <c r="V409" s="23">
        <v>16</v>
      </c>
    </row>
    <row r="410" spans="1:22" x14ac:dyDescent="0.25">
      <c r="A410" s="22">
        <v>1</v>
      </c>
      <c r="B410" s="25">
        <v>1632</v>
      </c>
      <c r="C410" s="23">
        <v>0</v>
      </c>
      <c r="D410" s="23">
        <v>0</v>
      </c>
      <c r="E410" s="23">
        <v>38</v>
      </c>
      <c r="F410" s="23">
        <v>12</v>
      </c>
      <c r="G410" s="25">
        <v>2.3896999359130899</v>
      </c>
      <c r="H410" s="25">
        <v>2.2999999523162802</v>
      </c>
      <c r="I410" s="25">
        <v>1960</v>
      </c>
      <c r="J410" s="25">
        <v>31</v>
      </c>
      <c r="K410" s="25">
        <v>12</v>
      </c>
      <c r="L410" s="25">
        <v>5.1020002365112296</v>
      </c>
      <c r="M410" s="25">
        <v>13900</v>
      </c>
      <c r="N410" s="25">
        <v>0.72149997949600198</v>
      </c>
      <c r="O410" s="25">
        <v>12</v>
      </c>
      <c r="P410" s="25">
        <v>12</v>
      </c>
      <c r="Q410" s="25">
        <v>7.5</v>
      </c>
      <c r="R410" s="25">
        <v>0</v>
      </c>
      <c r="S410" s="23">
        <v>19</v>
      </c>
      <c r="T410" s="23">
        <v>10.0000095367432</v>
      </c>
      <c r="U410" s="25">
        <v>0.87116777896881104</v>
      </c>
      <c r="V410" s="23">
        <v>361</v>
      </c>
    </row>
    <row r="411" spans="1:22" x14ac:dyDescent="0.25">
      <c r="A411" s="22">
        <v>1</v>
      </c>
      <c r="B411" s="25">
        <v>778</v>
      </c>
      <c r="C411" s="23">
        <v>0</v>
      </c>
      <c r="D411" s="23">
        <v>0</v>
      </c>
      <c r="E411" s="23">
        <v>47</v>
      </c>
      <c r="F411" s="23">
        <v>8</v>
      </c>
      <c r="G411" s="25">
        <v>3.21339988708496</v>
      </c>
      <c r="H411" s="25">
        <v>7.25</v>
      </c>
      <c r="I411" s="25">
        <v>2058</v>
      </c>
      <c r="J411" s="25">
        <v>51</v>
      </c>
      <c r="K411" s="25">
        <v>8</v>
      </c>
      <c r="L411" s="25">
        <v>7.4100999832153303</v>
      </c>
      <c r="M411" s="25">
        <v>31810</v>
      </c>
      <c r="N411" s="25">
        <v>0.69150000810623202</v>
      </c>
      <c r="O411" s="25">
        <v>12</v>
      </c>
      <c r="P411" s="25">
        <v>12</v>
      </c>
      <c r="Q411" s="25">
        <v>5</v>
      </c>
      <c r="R411" s="25">
        <v>1</v>
      </c>
      <c r="S411" s="23">
        <v>11</v>
      </c>
      <c r="T411" s="23">
        <v>29.309974670410199</v>
      </c>
      <c r="U411" s="25">
        <v>1.16732954978943</v>
      </c>
      <c r="V411" s="23">
        <v>121</v>
      </c>
    </row>
    <row r="412" spans="1:22" x14ac:dyDescent="0.25">
      <c r="A412" s="22">
        <v>1</v>
      </c>
      <c r="B412" s="25">
        <v>1984</v>
      </c>
      <c r="C412" s="23">
        <v>0</v>
      </c>
      <c r="D412" s="23">
        <v>2</v>
      </c>
      <c r="E412" s="23">
        <v>34</v>
      </c>
      <c r="F412" s="23">
        <v>12</v>
      </c>
      <c r="G412" s="25">
        <v>3.3770000934600799</v>
      </c>
      <c r="H412" s="25">
        <v>3.1400001049041801</v>
      </c>
      <c r="I412" s="25">
        <v>2410</v>
      </c>
      <c r="J412" s="25">
        <v>49</v>
      </c>
      <c r="K412" s="25">
        <v>10</v>
      </c>
      <c r="L412" s="25">
        <v>5.35270023345947</v>
      </c>
      <c r="M412" s="25">
        <v>19840</v>
      </c>
      <c r="N412" s="25">
        <v>0.69150000810623202</v>
      </c>
      <c r="O412" s="25">
        <v>7</v>
      </c>
      <c r="P412" s="25">
        <v>7</v>
      </c>
      <c r="Q412" s="25">
        <v>7.5</v>
      </c>
      <c r="R412" s="25">
        <v>0</v>
      </c>
      <c r="S412" s="23">
        <v>14</v>
      </c>
      <c r="T412" s="23">
        <v>13.140031814575201</v>
      </c>
      <c r="U412" s="25">
        <v>1.2169877290725699</v>
      </c>
      <c r="V412" s="23">
        <v>196</v>
      </c>
    </row>
    <row r="413" spans="1:22" x14ac:dyDescent="0.25">
      <c r="A413" s="22">
        <v>1</v>
      </c>
      <c r="B413" s="25">
        <v>225</v>
      </c>
      <c r="C413" s="23">
        <v>1</v>
      </c>
      <c r="D413" s="23">
        <v>2</v>
      </c>
      <c r="E413" s="23">
        <v>40</v>
      </c>
      <c r="F413" s="23">
        <v>17</v>
      </c>
      <c r="G413" s="25">
        <v>1.77779996395111</v>
      </c>
      <c r="H413" s="25">
        <v>0</v>
      </c>
      <c r="I413" s="25">
        <v>1278</v>
      </c>
      <c r="J413" s="25">
        <v>38</v>
      </c>
      <c r="K413" s="25">
        <v>17</v>
      </c>
      <c r="L413" s="25">
        <v>19.5620002746582</v>
      </c>
      <c r="M413" s="25">
        <v>25490</v>
      </c>
      <c r="N413" s="25">
        <v>0.66149997711181596</v>
      </c>
      <c r="O413" s="25">
        <v>16</v>
      </c>
      <c r="P413" s="25">
        <v>17</v>
      </c>
      <c r="Q413" s="25">
        <v>14</v>
      </c>
      <c r="R413" s="25">
        <v>1</v>
      </c>
      <c r="S413" s="23">
        <v>8</v>
      </c>
      <c r="T413" s="23">
        <v>25.089994430541999</v>
      </c>
      <c r="U413" s="25">
        <v>0.57537662982940696</v>
      </c>
      <c r="V413" s="23">
        <v>64</v>
      </c>
    </row>
    <row r="414" spans="1:22" x14ac:dyDescent="0.25">
      <c r="A414" s="22">
        <v>1</v>
      </c>
      <c r="B414" s="25">
        <v>1960</v>
      </c>
      <c r="C414" s="23">
        <v>0</v>
      </c>
      <c r="D414" s="23">
        <v>1</v>
      </c>
      <c r="E414" s="23">
        <v>31</v>
      </c>
      <c r="F414" s="23">
        <v>12</v>
      </c>
      <c r="G414" s="25">
        <v>3.1633000373840301</v>
      </c>
      <c r="H414" s="25">
        <v>3.1800000667571999</v>
      </c>
      <c r="I414" s="25">
        <v>2875</v>
      </c>
      <c r="J414" s="25">
        <v>35</v>
      </c>
      <c r="K414" s="25">
        <v>12</v>
      </c>
      <c r="L414" s="25">
        <v>5.0782999992370597</v>
      </c>
      <c r="M414" s="25">
        <v>20800</v>
      </c>
      <c r="N414" s="25">
        <v>0.69150000810623202</v>
      </c>
      <c r="O414" s="25">
        <v>12</v>
      </c>
      <c r="P414" s="25">
        <v>12</v>
      </c>
      <c r="Q414" s="25">
        <v>7.5</v>
      </c>
      <c r="R414" s="25">
        <v>0</v>
      </c>
      <c r="S414" s="23">
        <v>13</v>
      </c>
      <c r="T414" s="23">
        <v>14.599931716919</v>
      </c>
      <c r="U414" s="25">
        <v>1.15161573886871</v>
      </c>
      <c r="V414" s="23">
        <v>169</v>
      </c>
    </row>
    <row r="415" spans="1:22" x14ac:dyDescent="0.25">
      <c r="A415" s="22">
        <v>1</v>
      </c>
      <c r="B415" s="25">
        <v>444</v>
      </c>
      <c r="C415" s="23">
        <v>0</v>
      </c>
      <c r="D415" s="23">
        <v>0</v>
      </c>
      <c r="E415" s="23">
        <v>46</v>
      </c>
      <c r="F415" s="23">
        <v>12</v>
      </c>
      <c r="G415" s="25">
        <v>2.7026998996734601</v>
      </c>
      <c r="H415" s="25">
        <v>0</v>
      </c>
      <c r="I415" s="25">
        <v>2340</v>
      </c>
      <c r="J415" s="25">
        <v>49</v>
      </c>
      <c r="K415" s="25">
        <v>12</v>
      </c>
      <c r="L415" s="25">
        <v>0.51279997825622603</v>
      </c>
      <c r="M415" s="25">
        <v>2400</v>
      </c>
      <c r="N415" s="25">
        <v>0.80150002241134599</v>
      </c>
      <c r="O415" s="25">
        <v>10</v>
      </c>
      <c r="P415" s="25">
        <v>16</v>
      </c>
      <c r="Q415" s="25">
        <v>7.5</v>
      </c>
      <c r="R415" s="25">
        <v>1</v>
      </c>
      <c r="S415" s="23">
        <v>24</v>
      </c>
      <c r="T415" s="23">
        <v>1.20000123977661</v>
      </c>
      <c r="U415" s="25">
        <v>0.99425125122070301</v>
      </c>
      <c r="V415" s="23">
        <v>576</v>
      </c>
    </row>
    <row r="416" spans="1:22" x14ac:dyDescent="0.25">
      <c r="A416" s="22">
        <v>1</v>
      </c>
      <c r="B416" s="25">
        <v>384</v>
      </c>
      <c r="C416" s="23">
        <v>0</v>
      </c>
      <c r="D416" s="23">
        <v>3</v>
      </c>
      <c r="E416" s="23">
        <v>36</v>
      </c>
      <c r="F416" s="23">
        <v>14</v>
      </c>
      <c r="G416" s="25">
        <v>1.6927000284195</v>
      </c>
      <c r="H416" s="25">
        <v>0</v>
      </c>
      <c r="I416" s="25">
        <v>3060</v>
      </c>
      <c r="J416" s="25">
        <v>43</v>
      </c>
      <c r="K416" s="25">
        <v>17</v>
      </c>
      <c r="L416" s="25">
        <v>5.40199995040894</v>
      </c>
      <c r="M416" s="25">
        <v>32650</v>
      </c>
      <c r="N416" s="25">
        <v>0.58149999380111705</v>
      </c>
      <c r="O416" s="25">
        <v>10</v>
      </c>
      <c r="P416" s="25">
        <v>10</v>
      </c>
      <c r="Q416" s="25">
        <v>14</v>
      </c>
      <c r="R416" s="25">
        <v>1</v>
      </c>
      <c r="S416" s="23">
        <v>1</v>
      </c>
      <c r="T416" s="23">
        <v>32.000003814697301</v>
      </c>
      <c r="U416" s="25">
        <v>0.52632492780685403</v>
      </c>
      <c r="V416" s="23">
        <v>1</v>
      </c>
    </row>
    <row r="417" spans="1:22" x14ac:dyDescent="0.25">
      <c r="A417" s="22">
        <v>1</v>
      </c>
      <c r="B417" s="25">
        <v>1170</v>
      </c>
      <c r="C417" s="23">
        <v>1</v>
      </c>
      <c r="D417" s="23">
        <v>2</v>
      </c>
      <c r="E417" s="23">
        <v>39</v>
      </c>
      <c r="F417" s="23">
        <v>13</v>
      </c>
      <c r="G417" s="25">
        <v>0.213699996471405</v>
      </c>
      <c r="H417" s="25">
        <v>0</v>
      </c>
      <c r="I417" s="25">
        <v>1920</v>
      </c>
      <c r="J417" s="25">
        <v>47</v>
      </c>
      <c r="K417" s="25">
        <v>12</v>
      </c>
      <c r="L417" s="25">
        <v>7.8646001815795898</v>
      </c>
      <c r="M417" s="25">
        <v>16370</v>
      </c>
      <c r="N417" s="25">
        <v>0.72149997949600198</v>
      </c>
      <c r="O417" s="25">
        <v>12</v>
      </c>
      <c r="P417" s="25">
        <v>16</v>
      </c>
      <c r="Q417" s="25">
        <v>11</v>
      </c>
      <c r="R417" s="25">
        <v>1</v>
      </c>
      <c r="S417" s="23">
        <v>1</v>
      </c>
      <c r="T417" s="23">
        <v>16.119970321655298</v>
      </c>
      <c r="U417" s="25">
        <v>-1.5431821346282999</v>
      </c>
      <c r="V417" s="23">
        <v>1</v>
      </c>
    </row>
    <row r="418" spans="1:22" x14ac:dyDescent="0.25">
      <c r="A418" s="22">
        <v>1</v>
      </c>
      <c r="B418" s="25">
        <v>1330</v>
      </c>
      <c r="C418" s="23">
        <v>0</v>
      </c>
      <c r="D418" s="23">
        <v>2</v>
      </c>
      <c r="E418" s="23">
        <v>36</v>
      </c>
      <c r="F418" s="23">
        <v>17</v>
      </c>
      <c r="G418" s="25">
        <v>6.7669000625610396</v>
      </c>
      <c r="H418" s="25">
        <v>4.5</v>
      </c>
      <c r="I418" s="25">
        <v>3390</v>
      </c>
      <c r="J418" s="25">
        <v>38</v>
      </c>
      <c r="K418" s="25">
        <v>12</v>
      </c>
      <c r="L418" s="25">
        <v>6.05310010910034</v>
      </c>
      <c r="M418" s="25">
        <v>35500</v>
      </c>
      <c r="N418" s="25">
        <v>0.55150002241134599</v>
      </c>
      <c r="O418" s="25">
        <v>7</v>
      </c>
      <c r="P418" s="25">
        <v>7</v>
      </c>
      <c r="Q418" s="25">
        <v>14</v>
      </c>
      <c r="R418" s="25">
        <v>0</v>
      </c>
      <c r="S418" s="23">
        <v>3</v>
      </c>
      <c r="T418" s="23">
        <v>26.500022888183601</v>
      </c>
      <c r="U418" s="25">
        <v>1.91204309463501</v>
      </c>
      <c r="V418" s="23">
        <v>9</v>
      </c>
    </row>
    <row r="419" spans="1:22" x14ac:dyDescent="0.25">
      <c r="A419" s="22">
        <v>1</v>
      </c>
      <c r="B419" s="25">
        <v>1350</v>
      </c>
      <c r="C419" s="23">
        <v>0</v>
      </c>
      <c r="D419" s="23">
        <v>4</v>
      </c>
      <c r="E419" s="23">
        <v>37</v>
      </c>
      <c r="F419" s="23">
        <v>8</v>
      </c>
      <c r="G419" s="25">
        <v>1.74070000648499</v>
      </c>
      <c r="H419" s="25">
        <v>2.0999999046325701</v>
      </c>
      <c r="I419" s="25">
        <v>2400</v>
      </c>
      <c r="J419" s="25">
        <v>41</v>
      </c>
      <c r="K419" s="25">
        <v>12</v>
      </c>
      <c r="L419" s="25">
        <v>5</v>
      </c>
      <c r="M419" s="25">
        <v>15100</v>
      </c>
      <c r="N419" s="25">
        <v>0.75150001049041804</v>
      </c>
      <c r="O419" s="25">
        <v>7</v>
      </c>
      <c r="P419" s="25">
        <v>7</v>
      </c>
      <c r="Q419" s="25">
        <v>3</v>
      </c>
      <c r="R419" s="25">
        <v>0</v>
      </c>
      <c r="S419" s="23">
        <v>4</v>
      </c>
      <c r="T419" s="23">
        <v>12.7500553131104</v>
      </c>
      <c r="U419" s="25">
        <v>0.55428731441497803</v>
      </c>
      <c r="V419" s="23">
        <v>16</v>
      </c>
    </row>
    <row r="420" spans="1:22" x14ac:dyDescent="0.25">
      <c r="A420" s="22">
        <v>1</v>
      </c>
      <c r="B420" s="25">
        <v>480</v>
      </c>
      <c r="C420" s="23">
        <v>0</v>
      </c>
      <c r="D420" s="23">
        <v>4</v>
      </c>
      <c r="E420" s="23">
        <v>39</v>
      </c>
      <c r="F420" s="23">
        <v>12</v>
      </c>
      <c r="G420" s="25">
        <v>2.5</v>
      </c>
      <c r="H420" s="25">
        <v>0</v>
      </c>
      <c r="I420" s="25">
        <v>1640</v>
      </c>
      <c r="J420" s="25">
        <v>40</v>
      </c>
      <c r="K420" s="25">
        <v>11</v>
      </c>
      <c r="L420" s="25">
        <v>7.68289995193481</v>
      </c>
      <c r="M420" s="25">
        <v>14100</v>
      </c>
      <c r="N420" s="25">
        <v>0.75150001049041804</v>
      </c>
      <c r="O420" s="25">
        <v>7</v>
      </c>
      <c r="P420" s="25">
        <v>9</v>
      </c>
      <c r="Q420" s="25">
        <v>3</v>
      </c>
      <c r="R420" s="25">
        <v>0</v>
      </c>
      <c r="S420" s="23">
        <v>21</v>
      </c>
      <c r="T420" s="23">
        <v>12.8999996185303</v>
      </c>
      <c r="U420" s="25">
        <v>0.91629076004028298</v>
      </c>
      <c r="V420" s="23">
        <v>441</v>
      </c>
    </row>
    <row r="421" spans="1:22" x14ac:dyDescent="0.25">
      <c r="A421" s="22">
        <v>1</v>
      </c>
      <c r="B421" s="25">
        <v>1984</v>
      </c>
      <c r="C421" s="23">
        <v>1</v>
      </c>
      <c r="D421" s="23">
        <v>3</v>
      </c>
      <c r="E421" s="23">
        <v>36</v>
      </c>
      <c r="F421" s="23">
        <v>11</v>
      </c>
      <c r="G421" s="25">
        <v>4.48589992523193</v>
      </c>
      <c r="H421" s="25">
        <v>3.2599999904632599</v>
      </c>
      <c r="I421" s="25">
        <v>1656</v>
      </c>
      <c r="J421" s="25">
        <v>38</v>
      </c>
      <c r="K421" s="25">
        <v>8</v>
      </c>
      <c r="L421" s="25">
        <v>6.0385999679565403</v>
      </c>
      <c r="M421" s="25">
        <v>19600</v>
      </c>
      <c r="N421" s="25">
        <v>0.72149997949600198</v>
      </c>
      <c r="O421" s="25">
        <v>7</v>
      </c>
      <c r="P421" s="25">
        <v>3</v>
      </c>
      <c r="Q421" s="25">
        <v>14</v>
      </c>
      <c r="R421" s="25">
        <v>0</v>
      </c>
      <c r="S421" s="23">
        <v>10</v>
      </c>
      <c r="T421" s="23">
        <v>10.699975013732899</v>
      </c>
      <c r="U421" s="25">
        <v>1.5009391307830799</v>
      </c>
      <c r="V421" s="23">
        <v>100</v>
      </c>
    </row>
    <row r="422" spans="1:22" x14ac:dyDescent="0.25">
      <c r="A422" s="22">
        <v>1</v>
      </c>
      <c r="B422" s="25">
        <v>1944</v>
      </c>
      <c r="C422" s="23">
        <v>0</v>
      </c>
      <c r="D422" s="23">
        <v>2</v>
      </c>
      <c r="E422" s="23">
        <v>49</v>
      </c>
      <c r="F422" s="23">
        <v>12</v>
      </c>
      <c r="G422" s="25">
        <v>2.57200002670288</v>
      </c>
      <c r="H422" s="25">
        <v>2.7000000476837198</v>
      </c>
      <c r="I422" s="25">
        <v>1920</v>
      </c>
      <c r="J422" s="25">
        <v>53</v>
      </c>
      <c r="K422" s="25">
        <v>16</v>
      </c>
      <c r="L422" s="25">
        <v>5.8509998321533203</v>
      </c>
      <c r="M422" s="25">
        <v>19434</v>
      </c>
      <c r="N422" s="25">
        <v>0.72149997949600198</v>
      </c>
      <c r="O422" s="25">
        <v>7</v>
      </c>
      <c r="P422" s="25">
        <v>7</v>
      </c>
      <c r="Q422" s="25">
        <v>5</v>
      </c>
      <c r="R422" s="25">
        <v>1</v>
      </c>
      <c r="S422" s="23">
        <v>13</v>
      </c>
      <c r="T422" s="23">
        <v>14.4340314865112</v>
      </c>
      <c r="U422" s="25">
        <v>0.94468379020690896</v>
      </c>
      <c r="V422" s="23">
        <v>169</v>
      </c>
    </row>
    <row r="423" spans="1:22" x14ac:dyDescent="0.25">
      <c r="A423" s="22">
        <v>1</v>
      </c>
      <c r="B423" s="25">
        <v>50</v>
      </c>
      <c r="C423" s="23">
        <v>1</v>
      </c>
      <c r="D423" s="23">
        <v>1</v>
      </c>
      <c r="E423" s="23">
        <v>45</v>
      </c>
      <c r="F423" s="23">
        <v>12</v>
      </c>
      <c r="G423" s="25">
        <v>3.46000003814697</v>
      </c>
      <c r="H423" s="25">
        <v>5</v>
      </c>
      <c r="I423" s="25">
        <v>1780</v>
      </c>
      <c r="J423" s="25">
        <v>46</v>
      </c>
      <c r="K423" s="25">
        <v>10</v>
      </c>
      <c r="L423" s="25">
        <v>6.7416000366210902</v>
      </c>
      <c r="M423" s="25">
        <v>23882</v>
      </c>
      <c r="N423" s="25">
        <v>0.72149997949600198</v>
      </c>
      <c r="O423" s="25">
        <v>7</v>
      </c>
      <c r="P423" s="25">
        <v>7</v>
      </c>
      <c r="Q423" s="25">
        <v>9.5</v>
      </c>
      <c r="R423" s="25">
        <v>1</v>
      </c>
      <c r="S423" s="23">
        <v>9</v>
      </c>
      <c r="T423" s="23">
        <v>23.708999633789102</v>
      </c>
      <c r="U423" s="25">
        <v>1.2412686347961399</v>
      </c>
      <c r="V423" s="23">
        <v>81</v>
      </c>
    </row>
    <row r="424" spans="1:22" x14ac:dyDescent="0.25">
      <c r="A424" s="22">
        <v>1</v>
      </c>
      <c r="B424" s="25">
        <v>460</v>
      </c>
      <c r="C424" s="23">
        <v>2</v>
      </c>
      <c r="D424" s="23">
        <v>0</v>
      </c>
      <c r="E424" s="23">
        <v>32</v>
      </c>
      <c r="F424" s="23">
        <v>17</v>
      </c>
      <c r="G424" s="25">
        <v>4.7825999259948704</v>
      </c>
      <c r="H424" s="25">
        <v>0</v>
      </c>
      <c r="I424" s="25">
        <v>1850</v>
      </c>
      <c r="J424" s="25">
        <v>31</v>
      </c>
      <c r="K424" s="25">
        <v>17</v>
      </c>
      <c r="L424" s="25">
        <v>8.1080999374389702</v>
      </c>
      <c r="M424" s="25">
        <v>17300</v>
      </c>
      <c r="N424" s="25">
        <v>0.72149997949600198</v>
      </c>
      <c r="O424" s="25">
        <v>7</v>
      </c>
      <c r="P424" s="25">
        <v>7</v>
      </c>
      <c r="Q424" s="25">
        <v>7.5</v>
      </c>
      <c r="R424" s="25">
        <v>0</v>
      </c>
      <c r="S424" s="23">
        <v>14</v>
      </c>
      <c r="T424" s="23">
        <v>15.100004196166999</v>
      </c>
      <c r="U424" s="25">
        <v>1.5649843215942401</v>
      </c>
      <c r="V424" s="23">
        <v>196</v>
      </c>
    </row>
    <row r="425" spans="1:22" x14ac:dyDescent="0.25">
      <c r="A425" s="22">
        <v>1</v>
      </c>
      <c r="B425" s="25">
        <v>680</v>
      </c>
      <c r="C425" s="23">
        <v>0</v>
      </c>
      <c r="D425" s="23">
        <v>5</v>
      </c>
      <c r="E425" s="23">
        <v>36</v>
      </c>
      <c r="F425" s="23">
        <v>10</v>
      </c>
      <c r="G425" s="25">
        <v>2.31180000305176</v>
      </c>
      <c r="H425" s="25">
        <v>0</v>
      </c>
      <c r="I425" s="25">
        <v>3430</v>
      </c>
      <c r="J425" s="25">
        <v>43</v>
      </c>
      <c r="K425" s="25">
        <v>12</v>
      </c>
      <c r="L425" s="25">
        <v>5.3060998916626003</v>
      </c>
      <c r="M425" s="25">
        <v>19772</v>
      </c>
      <c r="N425" s="25">
        <v>0.72149997949600198</v>
      </c>
      <c r="O425" s="25">
        <v>7</v>
      </c>
      <c r="P425" s="25">
        <v>7</v>
      </c>
      <c r="Q425" s="25">
        <v>7.5</v>
      </c>
      <c r="R425" s="25">
        <v>0</v>
      </c>
      <c r="S425" s="23">
        <v>2</v>
      </c>
      <c r="T425" s="23">
        <v>18.199975967407202</v>
      </c>
      <c r="U425" s="25">
        <v>0.838026463985443</v>
      </c>
      <c r="V425" s="23">
        <v>4</v>
      </c>
    </row>
    <row r="426" spans="1:22" x14ac:dyDescent="0.25">
      <c r="A426" s="22">
        <v>1</v>
      </c>
      <c r="B426" s="25">
        <v>2450</v>
      </c>
      <c r="C426" s="23">
        <v>0</v>
      </c>
      <c r="D426" s="23">
        <v>1</v>
      </c>
      <c r="E426" s="23">
        <v>40</v>
      </c>
      <c r="F426" s="23">
        <v>12</v>
      </c>
      <c r="G426" s="25">
        <v>5.3060998916626003</v>
      </c>
      <c r="H426" s="25">
        <v>6.5</v>
      </c>
      <c r="I426" s="25">
        <v>2008</v>
      </c>
      <c r="J426" s="25">
        <v>40</v>
      </c>
      <c r="K426" s="25">
        <v>8</v>
      </c>
      <c r="L426" s="25">
        <v>7.2708997726440403</v>
      </c>
      <c r="M426" s="25">
        <v>35641</v>
      </c>
      <c r="N426" s="25">
        <v>0.62150001525878895</v>
      </c>
      <c r="O426" s="25">
        <v>7</v>
      </c>
      <c r="P426" s="25">
        <v>7</v>
      </c>
      <c r="Q426" s="25">
        <v>5</v>
      </c>
      <c r="R426" s="25">
        <v>1</v>
      </c>
      <c r="S426" s="23">
        <v>21</v>
      </c>
      <c r="T426" s="23">
        <v>22.641056060791001</v>
      </c>
      <c r="U426" s="25">
        <v>1.66885709762573</v>
      </c>
      <c r="V426" s="23">
        <v>441</v>
      </c>
    </row>
    <row r="427" spans="1:22" x14ac:dyDescent="0.25">
      <c r="A427" s="22">
        <v>1</v>
      </c>
      <c r="B427" s="25">
        <v>2144</v>
      </c>
      <c r="C427" s="23">
        <v>0</v>
      </c>
      <c r="D427" s="23">
        <v>2</v>
      </c>
      <c r="E427" s="23">
        <v>43</v>
      </c>
      <c r="F427" s="23">
        <v>13</v>
      </c>
      <c r="G427" s="25">
        <v>5.8674998283386204</v>
      </c>
      <c r="H427" s="25">
        <v>0</v>
      </c>
      <c r="I427" s="25">
        <v>2140</v>
      </c>
      <c r="J427" s="25">
        <v>43</v>
      </c>
      <c r="K427" s="25">
        <v>11</v>
      </c>
      <c r="L427" s="25">
        <v>8.1775999069213903</v>
      </c>
      <c r="M427" s="25">
        <v>34220</v>
      </c>
      <c r="N427" s="25">
        <v>0.58149999380111705</v>
      </c>
      <c r="O427" s="25">
        <v>7</v>
      </c>
      <c r="P427" s="25">
        <v>7</v>
      </c>
      <c r="Q427" s="25">
        <v>7.5</v>
      </c>
      <c r="R427" s="25">
        <v>1</v>
      </c>
      <c r="S427" s="23">
        <v>22</v>
      </c>
      <c r="T427" s="23">
        <v>21.640079498291001</v>
      </c>
      <c r="U427" s="25">
        <v>1.7694286108017001</v>
      </c>
      <c r="V427" s="23">
        <v>484</v>
      </c>
    </row>
    <row r="428" spans="1:22" x14ac:dyDescent="0.25">
      <c r="A428" s="22">
        <v>1</v>
      </c>
      <c r="B428" s="25">
        <v>1760</v>
      </c>
      <c r="C428" s="23">
        <v>0</v>
      </c>
      <c r="D428" s="23">
        <v>1</v>
      </c>
      <c r="E428" s="23">
        <v>33</v>
      </c>
      <c r="F428" s="23">
        <v>12</v>
      </c>
      <c r="G428" s="25">
        <v>3.4091000556945801</v>
      </c>
      <c r="H428" s="25">
        <v>3.21000003814697</v>
      </c>
      <c r="I428" s="25">
        <v>3380</v>
      </c>
      <c r="J428" s="25">
        <v>34</v>
      </c>
      <c r="K428" s="25">
        <v>12</v>
      </c>
      <c r="L428" s="25">
        <v>7.1005997657775897</v>
      </c>
      <c r="M428" s="25">
        <v>30000</v>
      </c>
      <c r="N428" s="25">
        <v>0.58149999380111705</v>
      </c>
      <c r="O428" s="25">
        <v>12</v>
      </c>
      <c r="P428" s="25">
        <v>16</v>
      </c>
      <c r="Q428" s="25">
        <v>11</v>
      </c>
      <c r="R428" s="25">
        <v>1</v>
      </c>
      <c r="S428" s="23">
        <v>14</v>
      </c>
      <c r="T428" s="23">
        <v>23.999984741210898</v>
      </c>
      <c r="U428" s="25">
        <v>1.2264482975006099</v>
      </c>
      <c r="V428" s="23">
        <v>196</v>
      </c>
    </row>
    <row r="429" spans="1:22" x14ac:dyDescent="0.25">
      <c r="A429" s="22">
        <v>1</v>
      </c>
      <c r="B429" s="25">
        <v>490</v>
      </c>
      <c r="C429" s="23">
        <v>0</v>
      </c>
      <c r="D429" s="23">
        <v>1</v>
      </c>
      <c r="E429" s="23">
        <v>30</v>
      </c>
      <c r="F429" s="23">
        <v>12</v>
      </c>
      <c r="G429" s="25">
        <v>4.0816001892089799</v>
      </c>
      <c r="H429" s="25">
        <v>2.46000003814697</v>
      </c>
      <c r="I429" s="25">
        <v>2430</v>
      </c>
      <c r="J429" s="25">
        <v>33</v>
      </c>
      <c r="K429" s="25">
        <v>11</v>
      </c>
      <c r="L429" s="25">
        <v>6.5844001770019496</v>
      </c>
      <c r="M429" s="25">
        <v>18000</v>
      </c>
      <c r="N429" s="25">
        <v>0.69150000810623202</v>
      </c>
      <c r="O429" s="25">
        <v>12</v>
      </c>
      <c r="P429" s="25">
        <v>12</v>
      </c>
      <c r="Q429" s="25">
        <v>7.5</v>
      </c>
      <c r="R429" s="25">
        <v>1</v>
      </c>
      <c r="S429" s="23">
        <v>7</v>
      </c>
      <c r="T429" s="23">
        <v>16.000015258789102</v>
      </c>
      <c r="U429" s="25">
        <v>1.40648913383484</v>
      </c>
      <c r="V429" s="23">
        <v>49</v>
      </c>
    </row>
    <row r="430" spans="1:22" x14ac:dyDescent="0.25">
      <c r="A430" s="22">
        <v>0</v>
      </c>
      <c r="B430" s="25">
        <v>0</v>
      </c>
      <c r="C430" s="23">
        <v>0</v>
      </c>
      <c r="D430" s="23">
        <v>1</v>
      </c>
      <c r="E430" s="23">
        <v>49</v>
      </c>
      <c r="F430" s="23">
        <v>12</v>
      </c>
      <c r="G430" s="25"/>
      <c r="H430" s="25">
        <v>0</v>
      </c>
      <c r="I430" s="25">
        <v>2550</v>
      </c>
      <c r="J430" s="25">
        <v>54</v>
      </c>
      <c r="K430" s="25">
        <v>15</v>
      </c>
      <c r="L430" s="25">
        <v>7.8529000282287598</v>
      </c>
      <c r="M430" s="25">
        <v>21025</v>
      </c>
      <c r="N430" s="25">
        <v>0.66149997711181596</v>
      </c>
      <c r="O430" s="25">
        <v>14</v>
      </c>
      <c r="P430" s="25">
        <v>12</v>
      </c>
      <c r="Q430" s="25">
        <v>7.5</v>
      </c>
      <c r="R430" s="25">
        <v>1</v>
      </c>
      <c r="S430" s="23">
        <v>2</v>
      </c>
      <c r="T430" s="23">
        <v>21.024999618530298</v>
      </c>
      <c r="U430" s="25"/>
      <c r="V430" s="23">
        <v>4</v>
      </c>
    </row>
    <row r="431" spans="1:22" x14ac:dyDescent="0.25">
      <c r="A431" s="22">
        <v>0</v>
      </c>
      <c r="B431" s="25">
        <v>0</v>
      </c>
      <c r="C431" s="23">
        <v>2</v>
      </c>
      <c r="D431" s="23">
        <v>0</v>
      </c>
      <c r="E431" s="23">
        <v>30</v>
      </c>
      <c r="F431" s="23">
        <v>16</v>
      </c>
      <c r="G431" s="25"/>
      <c r="H431" s="25">
        <v>0</v>
      </c>
      <c r="I431" s="25">
        <v>1928</v>
      </c>
      <c r="J431" s="25">
        <v>34</v>
      </c>
      <c r="K431" s="25">
        <v>16</v>
      </c>
      <c r="L431" s="25">
        <v>11.9289999008179</v>
      </c>
      <c r="M431" s="25">
        <v>23600</v>
      </c>
      <c r="N431" s="25">
        <v>0.66149997711181596</v>
      </c>
      <c r="O431" s="25">
        <v>14</v>
      </c>
      <c r="P431" s="25">
        <v>7</v>
      </c>
      <c r="Q431" s="25">
        <v>9.5</v>
      </c>
      <c r="R431" s="25">
        <v>1</v>
      </c>
      <c r="S431" s="23">
        <v>5</v>
      </c>
      <c r="T431" s="23">
        <v>23.600000381469702</v>
      </c>
      <c r="U431" s="25"/>
      <c r="V431" s="23">
        <v>25</v>
      </c>
    </row>
    <row r="432" spans="1:22" x14ac:dyDescent="0.25">
      <c r="A432" s="22">
        <v>0</v>
      </c>
      <c r="B432" s="25">
        <v>0</v>
      </c>
      <c r="C432" s="23">
        <v>1</v>
      </c>
      <c r="D432" s="23">
        <v>0</v>
      </c>
      <c r="E432" s="23">
        <v>30</v>
      </c>
      <c r="F432" s="23">
        <v>12</v>
      </c>
      <c r="G432" s="25"/>
      <c r="H432" s="25">
        <v>0</v>
      </c>
      <c r="I432" s="25">
        <v>1100</v>
      </c>
      <c r="J432" s="25">
        <v>39</v>
      </c>
      <c r="K432" s="25">
        <v>17</v>
      </c>
      <c r="L432" s="25">
        <v>18</v>
      </c>
      <c r="M432" s="25">
        <v>22800</v>
      </c>
      <c r="N432" s="25">
        <v>0.66149997711181596</v>
      </c>
      <c r="O432" s="25">
        <v>12</v>
      </c>
      <c r="P432" s="25">
        <v>12</v>
      </c>
      <c r="Q432" s="25">
        <v>7.5</v>
      </c>
      <c r="R432" s="25">
        <v>0</v>
      </c>
      <c r="S432" s="23">
        <v>12</v>
      </c>
      <c r="T432" s="23">
        <v>22.7999992370606</v>
      </c>
      <c r="U432" s="25"/>
      <c r="V432" s="23">
        <v>144</v>
      </c>
    </row>
    <row r="433" spans="1:22" x14ac:dyDescent="0.25">
      <c r="A433" s="22">
        <v>0</v>
      </c>
      <c r="B433" s="25">
        <v>0</v>
      </c>
      <c r="C433" s="23">
        <v>0</v>
      </c>
      <c r="D433" s="23">
        <v>4</v>
      </c>
      <c r="E433" s="23">
        <v>41</v>
      </c>
      <c r="F433" s="23">
        <v>12</v>
      </c>
      <c r="G433" s="25"/>
      <c r="H433" s="25">
        <v>0</v>
      </c>
      <c r="I433" s="25">
        <v>3193</v>
      </c>
      <c r="J433" s="25">
        <v>40</v>
      </c>
      <c r="K433" s="25">
        <v>16</v>
      </c>
      <c r="L433" s="25">
        <v>10.022000312805201</v>
      </c>
      <c r="M433" s="25">
        <v>35910</v>
      </c>
      <c r="N433" s="25">
        <v>0.58149999380111705</v>
      </c>
      <c r="O433" s="25">
        <v>7</v>
      </c>
      <c r="P433" s="25">
        <v>7</v>
      </c>
      <c r="Q433" s="25">
        <v>7.5</v>
      </c>
      <c r="R433" s="25">
        <v>1</v>
      </c>
      <c r="S433" s="23">
        <v>1</v>
      </c>
      <c r="T433" s="23">
        <v>35.909999847412102</v>
      </c>
      <c r="U433" s="25"/>
      <c r="V433" s="23">
        <v>1</v>
      </c>
    </row>
    <row r="434" spans="1:22" x14ac:dyDescent="0.25">
      <c r="A434" s="22">
        <v>0</v>
      </c>
      <c r="B434" s="25">
        <v>0</v>
      </c>
      <c r="C434" s="23">
        <v>0</v>
      </c>
      <c r="D434" s="23">
        <v>1</v>
      </c>
      <c r="E434" s="23">
        <v>45</v>
      </c>
      <c r="F434" s="23">
        <v>12</v>
      </c>
      <c r="G434" s="25"/>
      <c r="H434" s="25">
        <v>0</v>
      </c>
      <c r="I434" s="25">
        <v>2250</v>
      </c>
      <c r="J434" s="25">
        <v>46</v>
      </c>
      <c r="K434" s="25">
        <v>16</v>
      </c>
      <c r="L434" s="25">
        <v>9.3332996368408203</v>
      </c>
      <c r="M434" s="25">
        <v>21700</v>
      </c>
      <c r="N434" s="25">
        <v>0.66149997711181596</v>
      </c>
      <c r="O434" s="25">
        <v>7</v>
      </c>
      <c r="P434" s="25">
        <v>7</v>
      </c>
      <c r="Q434" s="25">
        <v>5</v>
      </c>
      <c r="R434" s="25">
        <v>1</v>
      </c>
      <c r="S434" s="23">
        <v>12</v>
      </c>
      <c r="T434" s="23">
        <v>21.700000762939499</v>
      </c>
      <c r="U434" s="25"/>
      <c r="V434" s="23">
        <v>144</v>
      </c>
    </row>
    <row r="435" spans="1:22" x14ac:dyDescent="0.25">
      <c r="A435" s="22">
        <v>0</v>
      </c>
      <c r="B435" s="25">
        <v>0</v>
      </c>
      <c r="C435" s="23">
        <v>0</v>
      </c>
      <c r="D435" s="23">
        <v>5</v>
      </c>
      <c r="E435" s="23">
        <v>43</v>
      </c>
      <c r="F435" s="23">
        <v>12</v>
      </c>
      <c r="G435" s="25"/>
      <c r="H435" s="25">
        <v>0</v>
      </c>
      <c r="I435" s="25">
        <v>2012</v>
      </c>
      <c r="J435" s="25">
        <v>44</v>
      </c>
      <c r="K435" s="25">
        <v>13</v>
      </c>
      <c r="L435" s="25">
        <v>6.08500003814697</v>
      </c>
      <c r="M435" s="25">
        <v>21823</v>
      </c>
      <c r="N435" s="25">
        <v>0.75150001049041804</v>
      </c>
      <c r="O435" s="25">
        <v>7</v>
      </c>
      <c r="P435" s="25">
        <v>7</v>
      </c>
      <c r="Q435" s="25">
        <v>7.5</v>
      </c>
      <c r="R435" s="25">
        <v>1</v>
      </c>
      <c r="S435" s="23">
        <v>4</v>
      </c>
      <c r="T435" s="23">
        <v>21.822999954223601</v>
      </c>
      <c r="U435" s="25"/>
      <c r="V435" s="23">
        <v>16</v>
      </c>
    </row>
    <row r="436" spans="1:22" x14ac:dyDescent="0.25">
      <c r="A436" s="22">
        <v>0</v>
      </c>
      <c r="B436" s="25">
        <v>0</v>
      </c>
      <c r="C436" s="23">
        <v>0</v>
      </c>
      <c r="D436" s="23">
        <v>1</v>
      </c>
      <c r="E436" s="23">
        <v>42</v>
      </c>
      <c r="F436" s="23">
        <v>13</v>
      </c>
      <c r="G436" s="25"/>
      <c r="H436" s="25">
        <v>0</v>
      </c>
      <c r="I436" s="25">
        <v>3856</v>
      </c>
      <c r="J436" s="25">
        <v>46</v>
      </c>
      <c r="K436" s="25">
        <v>15</v>
      </c>
      <c r="L436" s="25">
        <v>5.7053999900817898</v>
      </c>
      <c r="M436" s="25">
        <v>31000</v>
      </c>
      <c r="N436" s="25">
        <v>0.66149997711181596</v>
      </c>
      <c r="O436" s="25">
        <v>10</v>
      </c>
      <c r="P436" s="25">
        <v>7</v>
      </c>
      <c r="Q436" s="25">
        <v>11</v>
      </c>
      <c r="R436" s="25">
        <v>1</v>
      </c>
      <c r="S436" s="23">
        <v>9</v>
      </c>
      <c r="T436" s="23">
        <v>31</v>
      </c>
      <c r="U436" s="25"/>
      <c r="V436" s="23">
        <v>81</v>
      </c>
    </row>
    <row r="437" spans="1:22" x14ac:dyDescent="0.25">
      <c r="A437" s="22">
        <v>0</v>
      </c>
      <c r="B437" s="25">
        <v>0</v>
      </c>
      <c r="C437" s="23">
        <v>0</v>
      </c>
      <c r="D437" s="23">
        <v>0</v>
      </c>
      <c r="E437" s="23">
        <v>60</v>
      </c>
      <c r="F437" s="23">
        <v>12</v>
      </c>
      <c r="G437" s="25"/>
      <c r="H437" s="25">
        <v>0</v>
      </c>
      <c r="I437" s="25">
        <v>1645</v>
      </c>
      <c r="J437" s="25">
        <v>58</v>
      </c>
      <c r="K437" s="25">
        <v>12</v>
      </c>
      <c r="L437" s="25">
        <v>9.1184997558593803</v>
      </c>
      <c r="M437" s="25">
        <v>15300</v>
      </c>
      <c r="N437" s="25">
        <v>0.72149997949600198</v>
      </c>
      <c r="O437" s="25">
        <v>7</v>
      </c>
      <c r="P437" s="25">
        <v>7</v>
      </c>
      <c r="Q437" s="25">
        <v>7.5</v>
      </c>
      <c r="R437" s="25">
        <v>1</v>
      </c>
      <c r="S437" s="23">
        <v>9</v>
      </c>
      <c r="T437" s="23">
        <v>15.300000190734901</v>
      </c>
      <c r="U437" s="25"/>
      <c r="V437" s="23">
        <v>81</v>
      </c>
    </row>
    <row r="438" spans="1:22" x14ac:dyDescent="0.25">
      <c r="A438" s="22">
        <v>0</v>
      </c>
      <c r="B438" s="25">
        <v>0</v>
      </c>
      <c r="C438" s="23">
        <v>0</v>
      </c>
      <c r="D438" s="23">
        <v>0</v>
      </c>
      <c r="E438" s="23">
        <v>57</v>
      </c>
      <c r="F438" s="23">
        <v>12</v>
      </c>
      <c r="G438" s="25"/>
      <c r="H438" s="25">
        <v>0</v>
      </c>
      <c r="I438" s="25">
        <v>1554</v>
      </c>
      <c r="J438" s="25">
        <v>57</v>
      </c>
      <c r="K438" s="25">
        <v>12</v>
      </c>
      <c r="L438" s="25">
        <v>7.2072000503540004</v>
      </c>
      <c r="M438" s="25">
        <v>12925</v>
      </c>
      <c r="N438" s="25">
        <v>0.72149997949600198</v>
      </c>
      <c r="O438" s="25">
        <v>9</v>
      </c>
      <c r="P438" s="25">
        <v>3</v>
      </c>
      <c r="Q438" s="25">
        <v>7.5</v>
      </c>
      <c r="R438" s="25">
        <v>1</v>
      </c>
      <c r="S438" s="23">
        <v>6</v>
      </c>
      <c r="T438" s="23">
        <v>12.925000190734901</v>
      </c>
      <c r="U438" s="25"/>
      <c r="V438" s="23">
        <v>36</v>
      </c>
    </row>
    <row r="439" spans="1:22" x14ac:dyDescent="0.25">
      <c r="A439" s="22">
        <v>0</v>
      </c>
      <c r="B439" s="25">
        <v>0</v>
      </c>
      <c r="C439" s="23">
        <v>0</v>
      </c>
      <c r="D439" s="23">
        <v>2</v>
      </c>
      <c r="E439" s="23">
        <v>38</v>
      </c>
      <c r="F439" s="23">
        <v>10</v>
      </c>
      <c r="G439" s="25"/>
      <c r="H439" s="25">
        <v>0</v>
      </c>
      <c r="I439" s="25">
        <v>2352</v>
      </c>
      <c r="J439" s="25">
        <v>41</v>
      </c>
      <c r="K439" s="25">
        <v>8</v>
      </c>
      <c r="L439" s="25">
        <v>5.3145999908447301</v>
      </c>
      <c r="M439" s="25">
        <v>15830</v>
      </c>
      <c r="N439" s="25">
        <v>0.75150001049041804</v>
      </c>
      <c r="O439" s="25">
        <v>12</v>
      </c>
      <c r="P439" s="25">
        <v>7</v>
      </c>
      <c r="Q439" s="25">
        <v>5</v>
      </c>
      <c r="R439" s="25">
        <v>0</v>
      </c>
      <c r="S439" s="23">
        <v>5</v>
      </c>
      <c r="T439" s="23">
        <v>15.829999923706101</v>
      </c>
      <c r="U439" s="25"/>
      <c r="V439" s="23">
        <v>25</v>
      </c>
    </row>
    <row r="440" spans="1:22" x14ac:dyDescent="0.25">
      <c r="A440" s="22">
        <v>0</v>
      </c>
      <c r="B440" s="25">
        <v>0</v>
      </c>
      <c r="C440" s="23">
        <v>0</v>
      </c>
      <c r="D440" s="23">
        <v>0</v>
      </c>
      <c r="E440" s="23">
        <v>56</v>
      </c>
      <c r="F440" s="23">
        <v>12</v>
      </c>
      <c r="G440" s="25"/>
      <c r="H440" s="25">
        <v>0</v>
      </c>
      <c r="I440" s="25">
        <v>1980</v>
      </c>
      <c r="J440" s="25">
        <v>58</v>
      </c>
      <c r="K440" s="25">
        <v>12</v>
      </c>
      <c r="L440" s="25">
        <v>8.2827997207641602</v>
      </c>
      <c r="M440" s="25">
        <v>30200</v>
      </c>
      <c r="N440" s="25">
        <v>0.69150000810623202</v>
      </c>
      <c r="O440" s="25">
        <v>12</v>
      </c>
      <c r="P440" s="25">
        <v>12</v>
      </c>
      <c r="Q440" s="25">
        <v>7.5</v>
      </c>
      <c r="R440" s="25">
        <v>1</v>
      </c>
      <c r="S440" s="23">
        <v>5</v>
      </c>
      <c r="T440" s="23">
        <v>30.200000762939499</v>
      </c>
      <c r="U440" s="25"/>
      <c r="V440" s="23">
        <v>25</v>
      </c>
    </row>
    <row r="441" spans="1:22" x14ac:dyDescent="0.25">
      <c r="A441" s="22">
        <v>0</v>
      </c>
      <c r="B441" s="25">
        <v>0</v>
      </c>
      <c r="C441" s="23">
        <v>0</v>
      </c>
      <c r="D441" s="23">
        <v>3</v>
      </c>
      <c r="E441" s="23">
        <v>32</v>
      </c>
      <c r="F441" s="23">
        <v>12</v>
      </c>
      <c r="G441" s="25"/>
      <c r="H441" s="25">
        <v>0</v>
      </c>
      <c r="I441" s="25">
        <v>2352</v>
      </c>
      <c r="J441" s="25">
        <v>37</v>
      </c>
      <c r="K441" s="25">
        <v>7</v>
      </c>
      <c r="L441" s="25">
        <v>7.05779981613159</v>
      </c>
      <c r="M441" s="25">
        <v>16600</v>
      </c>
      <c r="N441" s="25">
        <v>0.72149997949600198</v>
      </c>
      <c r="O441" s="25">
        <v>10</v>
      </c>
      <c r="P441" s="25">
        <v>7</v>
      </c>
      <c r="Q441" s="25">
        <v>5</v>
      </c>
      <c r="R441" s="25">
        <v>0</v>
      </c>
      <c r="S441" s="23">
        <v>8</v>
      </c>
      <c r="T441" s="23">
        <v>16.600000381469702</v>
      </c>
      <c r="U441" s="25"/>
      <c r="V441" s="23">
        <v>64</v>
      </c>
    </row>
    <row r="442" spans="1:22" x14ac:dyDescent="0.25">
      <c r="A442" s="22">
        <v>0</v>
      </c>
      <c r="B442" s="25">
        <v>0</v>
      </c>
      <c r="C442" s="23">
        <v>0</v>
      </c>
      <c r="D442" s="23">
        <v>1</v>
      </c>
      <c r="E442" s="23">
        <v>49</v>
      </c>
      <c r="F442" s="23">
        <v>7</v>
      </c>
      <c r="G442" s="25"/>
      <c r="H442" s="25">
        <v>0</v>
      </c>
      <c r="I442" s="25">
        <v>1784</v>
      </c>
      <c r="J442" s="25">
        <v>58</v>
      </c>
      <c r="K442" s="25">
        <v>6</v>
      </c>
      <c r="L442" s="25">
        <v>6.1659002304077202</v>
      </c>
      <c r="M442" s="25">
        <v>11000</v>
      </c>
      <c r="N442" s="25">
        <v>0.75150001049041804</v>
      </c>
      <c r="O442" s="25">
        <v>7</v>
      </c>
      <c r="P442" s="25">
        <v>7</v>
      </c>
      <c r="Q442" s="25">
        <v>7.5</v>
      </c>
      <c r="R442" s="25">
        <v>1</v>
      </c>
      <c r="S442" s="23">
        <v>2</v>
      </c>
      <c r="T442" s="23">
        <v>11</v>
      </c>
      <c r="U442" s="25"/>
      <c r="V442" s="23">
        <v>4</v>
      </c>
    </row>
    <row r="443" spans="1:22" x14ac:dyDescent="0.25">
      <c r="A443" s="22">
        <v>0</v>
      </c>
      <c r="B443" s="25">
        <v>0</v>
      </c>
      <c r="C443" s="23">
        <v>0</v>
      </c>
      <c r="D443" s="23">
        <v>0</v>
      </c>
      <c r="E443" s="23">
        <v>55</v>
      </c>
      <c r="F443" s="23">
        <v>12</v>
      </c>
      <c r="G443" s="25"/>
      <c r="H443" s="25">
        <v>0</v>
      </c>
      <c r="I443" s="25">
        <v>2500</v>
      </c>
      <c r="J443" s="25">
        <v>58</v>
      </c>
      <c r="K443" s="25">
        <v>12</v>
      </c>
      <c r="L443" s="25">
        <v>2.7000000476837198</v>
      </c>
      <c r="M443" s="25">
        <v>15000</v>
      </c>
      <c r="N443" s="25">
        <v>0.72149997949600198</v>
      </c>
      <c r="O443" s="25">
        <v>7</v>
      </c>
      <c r="P443" s="25">
        <v>10</v>
      </c>
      <c r="Q443" s="25">
        <v>3</v>
      </c>
      <c r="R443" s="25">
        <v>0</v>
      </c>
      <c r="S443" s="23">
        <v>6</v>
      </c>
      <c r="T443" s="23">
        <v>15</v>
      </c>
      <c r="U443" s="25"/>
      <c r="V443" s="23">
        <v>36</v>
      </c>
    </row>
    <row r="444" spans="1:22" x14ac:dyDescent="0.25">
      <c r="A444" s="22">
        <v>0</v>
      </c>
      <c r="B444" s="25">
        <v>0</v>
      </c>
      <c r="C444" s="23">
        <v>1</v>
      </c>
      <c r="D444" s="23">
        <v>1</v>
      </c>
      <c r="E444" s="23">
        <v>36</v>
      </c>
      <c r="F444" s="23">
        <v>9</v>
      </c>
      <c r="G444" s="25"/>
      <c r="H444" s="25">
        <v>0</v>
      </c>
      <c r="I444" s="25">
        <v>2088</v>
      </c>
      <c r="J444" s="25">
        <v>39</v>
      </c>
      <c r="K444" s="25">
        <v>14</v>
      </c>
      <c r="L444" s="25">
        <v>7.6627998352050799</v>
      </c>
      <c r="M444" s="25">
        <v>20528</v>
      </c>
      <c r="N444" s="25">
        <v>0.72149997949600198</v>
      </c>
      <c r="O444" s="25">
        <v>7</v>
      </c>
      <c r="P444" s="25">
        <v>7</v>
      </c>
      <c r="Q444" s="25">
        <v>11</v>
      </c>
      <c r="R444" s="25">
        <v>0</v>
      </c>
      <c r="S444" s="23">
        <v>0</v>
      </c>
      <c r="T444" s="23">
        <v>20.527999877929702</v>
      </c>
      <c r="U444" s="25"/>
      <c r="V444" s="23">
        <v>0</v>
      </c>
    </row>
    <row r="445" spans="1:22" x14ac:dyDescent="0.25">
      <c r="A445" s="22">
        <v>0</v>
      </c>
      <c r="B445" s="25">
        <v>0</v>
      </c>
      <c r="C445" s="23">
        <v>0</v>
      </c>
      <c r="D445" s="23">
        <v>3</v>
      </c>
      <c r="E445" s="23">
        <v>44</v>
      </c>
      <c r="F445" s="23">
        <v>12</v>
      </c>
      <c r="G445" s="25"/>
      <c r="H445" s="25">
        <v>0</v>
      </c>
      <c r="I445" s="25">
        <v>4640</v>
      </c>
      <c r="J445" s="25">
        <v>50</v>
      </c>
      <c r="K445" s="25">
        <v>12</v>
      </c>
      <c r="L445" s="25">
        <v>1.84909999370575</v>
      </c>
      <c r="M445" s="25">
        <v>13126</v>
      </c>
      <c r="N445" s="25">
        <v>0.75150001049041804</v>
      </c>
      <c r="O445" s="25">
        <v>9</v>
      </c>
      <c r="P445" s="25">
        <v>9</v>
      </c>
      <c r="Q445" s="25">
        <v>14</v>
      </c>
      <c r="R445" s="25">
        <v>0</v>
      </c>
      <c r="S445" s="23">
        <v>3</v>
      </c>
      <c r="T445" s="23">
        <v>13.126000404357899</v>
      </c>
      <c r="U445" s="25"/>
      <c r="V445" s="23">
        <v>9</v>
      </c>
    </row>
    <row r="446" spans="1:22" x14ac:dyDescent="0.25">
      <c r="A446" s="22">
        <v>0</v>
      </c>
      <c r="B446" s="25">
        <v>0</v>
      </c>
      <c r="C446" s="23">
        <v>0</v>
      </c>
      <c r="D446" s="23">
        <v>1</v>
      </c>
      <c r="E446" s="23">
        <v>44</v>
      </c>
      <c r="F446" s="23">
        <v>10</v>
      </c>
      <c r="G446" s="25"/>
      <c r="H446" s="25">
        <v>0</v>
      </c>
      <c r="I446" s="25">
        <v>3900</v>
      </c>
      <c r="J446" s="25">
        <v>60</v>
      </c>
      <c r="K446" s="25">
        <v>12</v>
      </c>
      <c r="L446" s="25">
        <v>3.8461999893188499</v>
      </c>
      <c r="M446" s="25">
        <v>15550</v>
      </c>
      <c r="N446" s="25">
        <v>0.72149997949600198</v>
      </c>
      <c r="O446" s="25">
        <v>7</v>
      </c>
      <c r="P446" s="25">
        <v>14</v>
      </c>
      <c r="Q446" s="25">
        <v>7.5</v>
      </c>
      <c r="R446" s="25">
        <v>1</v>
      </c>
      <c r="S446" s="23">
        <v>7</v>
      </c>
      <c r="T446" s="23">
        <v>15.550000190734901</v>
      </c>
      <c r="U446" s="25"/>
      <c r="V446" s="23">
        <v>49</v>
      </c>
    </row>
    <row r="447" spans="1:22" x14ac:dyDescent="0.25">
      <c r="A447" s="22">
        <v>0</v>
      </c>
      <c r="B447" s="25">
        <v>0</v>
      </c>
      <c r="C447" s="23">
        <v>1</v>
      </c>
      <c r="D447" s="23">
        <v>2</v>
      </c>
      <c r="E447" s="23">
        <v>35</v>
      </c>
      <c r="F447" s="23">
        <v>14</v>
      </c>
      <c r="G447" s="25"/>
      <c r="H447" s="25">
        <v>0</v>
      </c>
      <c r="I447" s="25">
        <v>1988</v>
      </c>
      <c r="J447" s="25">
        <v>34</v>
      </c>
      <c r="K447" s="25">
        <v>17</v>
      </c>
      <c r="L447" s="25">
        <v>9.0543003082275408</v>
      </c>
      <c r="M447" s="25">
        <v>18010</v>
      </c>
      <c r="N447" s="25">
        <v>0.72149997949600198</v>
      </c>
      <c r="O447" s="25">
        <v>3</v>
      </c>
      <c r="P447" s="25">
        <v>12</v>
      </c>
      <c r="Q447" s="25">
        <v>7.5</v>
      </c>
      <c r="R447" s="25">
        <v>1</v>
      </c>
      <c r="S447" s="23">
        <v>3</v>
      </c>
      <c r="T447" s="23">
        <v>18.0100002288818</v>
      </c>
      <c r="U447" s="25"/>
      <c r="V447" s="23">
        <v>9</v>
      </c>
    </row>
    <row r="448" spans="1:22" x14ac:dyDescent="0.25">
      <c r="A448" s="22">
        <v>0</v>
      </c>
      <c r="B448" s="25">
        <v>0</v>
      </c>
      <c r="C448" s="23">
        <v>2</v>
      </c>
      <c r="D448" s="23">
        <v>3</v>
      </c>
      <c r="E448" s="23">
        <v>44</v>
      </c>
      <c r="F448" s="23">
        <v>14</v>
      </c>
      <c r="G448" s="25"/>
      <c r="H448" s="25">
        <v>0</v>
      </c>
      <c r="I448" s="25">
        <v>1920</v>
      </c>
      <c r="J448" s="25">
        <v>45</v>
      </c>
      <c r="K448" s="25">
        <v>10</v>
      </c>
      <c r="L448" s="25">
        <v>9.375</v>
      </c>
      <c r="M448" s="25">
        <v>18874</v>
      </c>
      <c r="N448" s="25">
        <v>0.72149997949600198</v>
      </c>
      <c r="O448" s="25">
        <v>10</v>
      </c>
      <c r="P448" s="25">
        <v>10</v>
      </c>
      <c r="Q448" s="25">
        <v>14</v>
      </c>
      <c r="R448" s="25">
        <v>0</v>
      </c>
      <c r="S448" s="23">
        <v>10</v>
      </c>
      <c r="T448" s="23">
        <v>18.874000549316399</v>
      </c>
      <c r="U448" s="25"/>
      <c r="V448" s="23">
        <v>100</v>
      </c>
    </row>
    <row r="449" spans="1:22" x14ac:dyDescent="0.25">
      <c r="A449" s="22">
        <v>0</v>
      </c>
      <c r="B449" s="25">
        <v>0</v>
      </c>
      <c r="C449" s="23">
        <v>0</v>
      </c>
      <c r="D449" s="23">
        <v>1</v>
      </c>
      <c r="E449" s="23">
        <v>45</v>
      </c>
      <c r="F449" s="23">
        <v>12</v>
      </c>
      <c r="G449" s="25"/>
      <c r="H449" s="25">
        <v>0</v>
      </c>
      <c r="I449" s="25">
        <v>2400</v>
      </c>
      <c r="J449" s="25">
        <v>45</v>
      </c>
      <c r="K449" s="25">
        <v>12</v>
      </c>
      <c r="L449" s="25">
        <v>8.3332996368408203</v>
      </c>
      <c r="M449" s="25">
        <v>24800</v>
      </c>
      <c r="N449" s="25">
        <v>0.66149997711181596</v>
      </c>
      <c r="O449" s="25">
        <v>12</v>
      </c>
      <c r="P449" s="25">
        <v>12</v>
      </c>
      <c r="Q449" s="25">
        <v>14</v>
      </c>
      <c r="R449" s="25">
        <v>1</v>
      </c>
      <c r="S449" s="23">
        <v>3</v>
      </c>
      <c r="T449" s="23">
        <v>24.7999992370606</v>
      </c>
      <c r="U449" s="25"/>
      <c r="V449" s="23">
        <v>9</v>
      </c>
    </row>
    <row r="450" spans="1:22" x14ac:dyDescent="0.25">
      <c r="A450" s="22">
        <v>0</v>
      </c>
      <c r="B450" s="25">
        <v>0</v>
      </c>
      <c r="C450" s="23">
        <v>1</v>
      </c>
      <c r="D450" s="23">
        <v>0</v>
      </c>
      <c r="E450" s="23">
        <v>34</v>
      </c>
      <c r="F450" s="23">
        <v>12</v>
      </c>
      <c r="G450" s="25"/>
      <c r="H450" s="25">
        <v>0</v>
      </c>
      <c r="I450" s="25">
        <v>1867</v>
      </c>
      <c r="J450" s="25">
        <v>38</v>
      </c>
      <c r="K450" s="25">
        <v>12</v>
      </c>
      <c r="L450" s="25">
        <v>9.3732995986938494</v>
      </c>
      <c r="M450" s="25">
        <v>17500</v>
      </c>
      <c r="N450" s="25">
        <v>0.69150000810623202</v>
      </c>
      <c r="O450" s="25">
        <v>12</v>
      </c>
      <c r="P450" s="25">
        <v>17</v>
      </c>
      <c r="Q450" s="25">
        <v>5</v>
      </c>
      <c r="R450" s="25">
        <v>1</v>
      </c>
      <c r="S450" s="23">
        <v>2</v>
      </c>
      <c r="T450" s="23">
        <v>17.5</v>
      </c>
      <c r="U450" s="25"/>
      <c r="V450" s="23">
        <v>4</v>
      </c>
    </row>
    <row r="451" spans="1:22" x14ac:dyDescent="0.25">
      <c r="A451" s="22">
        <v>0</v>
      </c>
      <c r="B451" s="25">
        <v>0</v>
      </c>
      <c r="C451" s="23">
        <v>2</v>
      </c>
      <c r="D451" s="23">
        <v>0</v>
      </c>
      <c r="E451" s="23">
        <v>30</v>
      </c>
      <c r="F451" s="23">
        <v>17</v>
      </c>
      <c r="G451" s="25"/>
      <c r="H451" s="25">
        <v>0</v>
      </c>
      <c r="I451" s="25">
        <v>3570</v>
      </c>
      <c r="J451" s="25">
        <v>32</v>
      </c>
      <c r="K451" s="25">
        <v>17</v>
      </c>
      <c r="L451" s="25">
        <v>4.4818000793456996</v>
      </c>
      <c r="M451" s="25">
        <v>16150</v>
      </c>
      <c r="N451" s="25">
        <v>0.72149997949600198</v>
      </c>
      <c r="O451" s="25">
        <v>12</v>
      </c>
      <c r="P451" s="25">
        <v>12</v>
      </c>
      <c r="Q451" s="25">
        <v>7.5</v>
      </c>
      <c r="R451" s="25">
        <v>1</v>
      </c>
      <c r="S451" s="23">
        <v>12</v>
      </c>
      <c r="T451" s="23">
        <v>16.149999618530298</v>
      </c>
      <c r="U451" s="25"/>
      <c r="V451" s="23">
        <v>144</v>
      </c>
    </row>
    <row r="452" spans="1:22" x14ac:dyDescent="0.25">
      <c r="A452" s="22">
        <v>0</v>
      </c>
      <c r="B452" s="25">
        <v>0</v>
      </c>
      <c r="C452" s="23">
        <v>0</v>
      </c>
      <c r="D452" s="23">
        <v>1</v>
      </c>
      <c r="E452" s="23">
        <v>39</v>
      </c>
      <c r="F452" s="23">
        <v>8</v>
      </c>
      <c r="G452" s="25"/>
      <c r="H452" s="25">
        <v>0</v>
      </c>
      <c r="I452" s="25">
        <v>2805</v>
      </c>
      <c r="J452" s="25">
        <v>44</v>
      </c>
      <c r="K452" s="25">
        <v>12</v>
      </c>
      <c r="L452" s="25">
        <v>5.3475999832153303</v>
      </c>
      <c r="M452" s="25">
        <v>15189</v>
      </c>
      <c r="N452" s="25">
        <v>0.72149997949600198</v>
      </c>
      <c r="O452" s="25">
        <v>7</v>
      </c>
      <c r="P452" s="25">
        <v>3</v>
      </c>
      <c r="Q452" s="25">
        <v>3</v>
      </c>
      <c r="R452" s="25">
        <v>0</v>
      </c>
      <c r="S452" s="23">
        <v>15</v>
      </c>
      <c r="T452" s="23">
        <v>15.1890001296997</v>
      </c>
      <c r="U452" s="25"/>
      <c r="V452" s="23">
        <v>225</v>
      </c>
    </row>
    <row r="453" spans="1:22" x14ac:dyDescent="0.25">
      <c r="A453" s="22">
        <v>0</v>
      </c>
      <c r="B453" s="25">
        <v>0</v>
      </c>
      <c r="C453" s="23">
        <v>0</v>
      </c>
      <c r="D453" s="23">
        <v>2</v>
      </c>
      <c r="E453" s="23">
        <v>36</v>
      </c>
      <c r="F453" s="23">
        <v>12</v>
      </c>
      <c r="G453" s="25"/>
      <c r="H453" s="25">
        <v>0</v>
      </c>
      <c r="I453" s="25">
        <v>1110</v>
      </c>
      <c r="J453" s="25">
        <v>39</v>
      </c>
      <c r="K453" s="25">
        <v>15</v>
      </c>
      <c r="L453" s="25">
        <v>3.2026998996734601</v>
      </c>
      <c r="M453" s="25">
        <v>6000</v>
      </c>
      <c r="N453" s="25">
        <v>0.78149998188018799</v>
      </c>
      <c r="O453" s="25">
        <v>7</v>
      </c>
      <c r="P453" s="25">
        <v>7</v>
      </c>
      <c r="Q453" s="25">
        <v>14</v>
      </c>
      <c r="R453" s="25">
        <v>0</v>
      </c>
      <c r="S453" s="23">
        <v>5</v>
      </c>
      <c r="T453" s="23">
        <v>6</v>
      </c>
      <c r="U453" s="25"/>
      <c r="V453" s="23">
        <v>25</v>
      </c>
    </row>
    <row r="454" spans="1:22" x14ac:dyDescent="0.25">
      <c r="A454" s="22">
        <v>0</v>
      </c>
      <c r="B454" s="25">
        <v>0</v>
      </c>
      <c r="C454" s="23">
        <v>0</v>
      </c>
      <c r="D454" s="23">
        <v>2</v>
      </c>
      <c r="E454" s="23">
        <v>38</v>
      </c>
      <c r="F454" s="23">
        <v>17</v>
      </c>
      <c r="G454" s="25"/>
      <c r="H454" s="25">
        <v>0</v>
      </c>
      <c r="I454" s="25">
        <v>2695</v>
      </c>
      <c r="J454" s="25">
        <v>42</v>
      </c>
      <c r="K454" s="25">
        <v>16</v>
      </c>
      <c r="L454" s="25">
        <v>12.8009996414185</v>
      </c>
      <c r="M454" s="25">
        <v>37250</v>
      </c>
      <c r="N454" s="25">
        <v>0.55150002241134599</v>
      </c>
      <c r="O454" s="25">
        <v>10</v>
      </c>
      <c r="P454" s="25">
        <v>12</v>
      </c>
      <c r="Q454" s="25">
        <v>9.5</v>
      </c>
      <c r="R454" s="25">
        <v>1</v>
      </c>
      <c r="S454" s="23">
        <v>4</v>
      </c>
      <c r="T454" s="23">
        <v>37.25</v>
      </c>
      <c r="U454" s="25"/>
      <c r="V454" s="23">
        <v>16</v>
      </c>
    </row>
    <row r="455" spans="1:22" x14ac:dyDescent="0.25">
      <c r="A455" s="22">
        <v>0</v>
      </c>
      <c r="B455" s="25">
        <v>0</v>
      </c>
      <c r="C455" s="23">
        <v>0</v>
      </c>
      <c r="D455" s="23">
        <v>0</v>
      </c>
      <c r="E455" s="23">
        <v>53</v>
      </c>
      <c r="F455" s="23">
        <v>12</v>
      </c>
      <c r="G455" s="25"/>
      <c r="H455" s="25">
        <v>0</v>
      </c>
      <c r="I455" s="25">
        <v>1950</v>
      </c>
      <c r="J455" s="25">
        <v>54</v>
      </c>
      <c r="K455" s="25">
        <v>16</v>
      </c>
      <c r="L455" s="25">
        <v>6.91029977798462</v>
      </c>
      <c r="M455" s="25">
        <v>27760</v>
      </c>
      <c r="N455" s="25">
        <v>0.62150001525878895</v>
      </c>
      <c r="O455" s="25">
        <v>10</v>
      </c>
      <c r="P455" s="25">
        <v>10</v>
      </c>
      <c r="Q455" s="25">
        <v>7.5</v>
      </c>
      <c r="R455" s="25">
        <v>1</v>
      </c>
      <c r="S455" s="23">
        <v>10</v>
      </c>
      <c r="T455" s="23">
        <v>27.7600002288818</v>
      </c>
      <c r="U455" s="25"/>
      <c r="V455" s="23">
        <v>100</v>
      </c>
    </row>
    <row r="456" spans="1:22" x14ac:dyDescent="0.25">
      <c r="A456" s="22">
        <v>0</v>
      </c>
      <c r="B456" s="25">
        <v>0</v>
      </c>
      <c r="C456" s="23">
        <v>0</v>
      </c>
      <c r="D456" s="23">
        <v>2</v>
      </c>
      <c r="E456" s="23">
        <v>36</v>
      </c>
      <c r="F456" s="23">
        <v>12</v>
      </c>
      <c r="G456" s="25"/>
      <c r="H456" s="25">
        <v>0</v>
      </c>
      <c r="I456" s="25">
        <v>2128</v>
      </c>
      <c r="J456" s="25">
        <v>42</v>
      </c>
      <c r="K456" s="25">
        <v>12</v>
      </c>
      <c r="L456" s="25">
        <v>4.2293000221252397</v>
      </c>
      <c r="M456" s="25">
        <v>9090</v>
      </c>
      <c r="N456" s="25">
        <v>0.77149999141693104</v>
      </c>
      <c r="O456" s="25">
        <v>7</v>
      </c>
      <c r="P456" s="25">
        <v>7</v>
      </c>
      <c r="Q456" s="25">
        <v>3</v>
      </c>
      <c r="R456" s="25">
        <v>0</v>
      </c>
      <c r="S456" s="23">
        <v>1</v>
      </c>
      <c r="T456" s="23">
        <v>9.0900001525878906</v>
      </c>
      <c r="U456" s="25"/>
      <c r="V456" s="23">
        <v>1</v>
      </c>
    </row>
    <row r="457" spans="1:22" x14ac:dyDescent="0.25">
      <c r="A457" s="22">
        <v>0</v>
      </c>
      <c r="B457" s="25">
        <v>0</v>
      </c>
      <c r="C457" s="23">
        <v>1</v>
      </c>
      <c r="D457" s="23">
        <v>1</v>
      </c>
      <c r="E457" s="23">
        <v>32</v>
      </c>
      <c r="F457" s="23">
        <v>12</v>
      </c>
      <c r="G457" s="25"/>
      <c r="H457" s="25">
        <v>0</v>
      </c>
      <c r="I457" s="25">
        <v>3260</v>
      </c>
      <c r="J457" s="25">
        <v>31</v>
      </c>
      <c r="K457" s="25">
        <v>12</v>
      </c>
      <c r="L457" s="25">
        <v>4.4478998184204102</v>
      </c>
      <c r="M457" s="25">
        <v>14500</v>
      </c>
      <c r="N457" s="25">
        <v>0.72149997949600198</v>
      </c>
      <c r="O457" s="25">
        <v>12</v>
      </c>
      <c r="P457" s="25">
        <v>7</v>
      </c>
      <c r="Q457" s="25">
        <v>7.5</v>
      </c>
      <c r="R457" s="25">
        <v>1</v>
      </c>
      <c r="S457" s="23">
        <v>8</v>
      </c>
      <c r="T457" s="23">
        <v>14.5</v>
      </c>
      <c r="U457" s="25"/>
      <c r="V457" s="23">
        <v>64</v>
      </c>
    </row>
    <row r="458" spans="1:22" x14ac:dyDescent="0.25">
      <c r="A458" s="22">
        <v>0</v>
      </c>
      <c r="B458" s="25">
        <v>0</v>
      </c>
      <c r="C458" s="23">
        <v>0</v>
      </c>
      <c r="D458" s="23">
        <v>3</v>
      </c>
      <c r="E458" s="23">
        <v>51</v>
      </c>
      <c r="F458" s="23">
        <v>9</v>
      </c>
      <c r="G458" s="25"/>
      <c r="H458" s="25">
        <v>0</v>
      </c>
      <c r="I458" s="25">
        <v>1987</v>
      </c>
      <c r="J458" s="25">
        <v>51</v>
      </c>
      <c r="K458" s="25">
        <v>12</v>
      </c>
      <c r="L458" s="25">
        <v>8.0523004531860405</v>
      </c>
      <c r="M458" s="25">
        <v>19700</v>
      </c>
      <c r="N458" s="25">
        <v>0.72149997949600198</v>
      </c>
      <c r="O458" s="25">
        <v>7</v>
      </c>
      <c r="P458" s="25">
        <v>7</v>
      </c>
      <c r="Q458" s="25">
        <v>14</v>
      </c>
      <c r="R458" s="25">
        <v>1</v>
      </c>
      <c r="S458" s="23">
        <v>20</v>
      </c>
      <c r="T458" s="23">
        <v>19.700000762939499</v>
      </c>
      <c r="U458" s="25"/>
      <c r="V458" s="23">
        <v>400</v>
      </c>
    </row>
    <row r="459" spans="1:22" x14ac:dyDescent="0.25">
      <c r="A459" s="22">
        <v>0</v>
      </c>
      <c r="B459" s="25">
        <v>0</v>
      </c>
      <c r="C459" s="23">
        <v>0</v>
      </c>
      <c r="D459" s="23">
        <v>0</v>
      </c>
      <c r="E459" s="23">
        <v>38</v>
      </c>
      <c r="F459" s="23">
        <v>11</v>
      </c>
      <c r="G459" s="25"/>
      <c r="H459" s="25">
        <v>0</v>
      </c>
      <c r="I459" s="25">
        <v>2185</v>
      </c>
      <c r="J459" s="25">
        <v>46</v>
      </c>
      <c r="K459" s="25">
        <v>11</v>
      </c>
      <c r="L459" s="25">
        <v>7.5057001113891602</v>
      </c>
      <c r="M459" s="25">
        <v>16788</v>
      </c>
      <c r="N459" s="25">
        <v>0.69150000810623202</v>
      </c>
      <c r="O459" s="25">
        <v>10</v>
      </c>
      <c r="P459" s="25">
        <v>7</v>
      </c>
      <c r="Q459" s="25">
        <v>14</v>
      </c>
      <c r="R459" s="25">
        <v>1</v>
      </c>
      <c r="S459" s="23">
        <v>4</v>
      </c>
      <c r="T459" s="23">
        <v>16.788000106811499</v>
      </c>
      <c r="U459" s="25"/>
      <c r="V459" s="23">
        <v>16</v>
      </c>
    </row>
    <row r="460" spans="1:22" x14ac:dyDescent="0.25">
      <c r="A460" s="22">
        <v>0</v>
      </c>
      <c r="B460" s="25">
        <v>0</v>
      </c>
      <c r="C460" s="23">
        <v>2</v>
      </c>
      <c r="D460" s="23">
        <v>0</v>
      </c>
      <c r="E460" s="23">
        <v>33</v>
      </c>
      <c r="F460" s="23">
        <v>12</v>
      </c>
      <c r="G460" s="25"/>
      <c r="H460" s="25">
        <v>0</v>
      </c>
      <c r="I460" s="25">
        <v>2475</v>
      </c>
      <c r="J460" s="25">
        <v>36</v>
      </c>
      <c r="K460" s="25">
        <v>12</v>
      </c>
      <c r="L460" s="25">
        <v>7.4746999740600604</v>
      </c>
      <c r="M460" s="25">
        <v>18520</v>
      </c>
      <c r="N460" s="25">
        <v>0.69150000810623202</v>
      </c>
      <c r="O460" s="25">
        <v>10</v>
      </c>
      <c r="P460" s="25">
        <v>10</v>
      </c>
      <c r="Q460" s="25">
        <v>11</v>
      </c>
      <c r="R460" s="25">
        <v>1</v>
      </c>
      <c r="S460" s="23">
        <v>7</v>
      </c>
      <c r="T460" s="23">
        <v>18.5200004577637</v>
      </c>
      <c r="U460" s="25"/>
      <c r="V460" s="23">
        <v>49</v>
      </c>
    </row>
    <row r="461" spans="1:22" x14ac:dyDescent="0.25">
      <c r="A461" s="22">
        <v>0</v>
      </c>
      <c r="B461" s="25">
        <v>0</v>
      </c>
      <c r="C461" s="23">
        <v>0</v>
      </c>
      <c r="D461" s="23">
        <v>0</v>
      </c>
      <c r="E461" s="23">
        <v>54</v>
      </c>
      <c r="F461" s="23">
        <v>12</v>
      </c>
      <c r="G461" s="25"/>
      <c r="H461" s="25">
        <v>0</v>
      </c>
      <c r="I461" s="25">
        <v>2610</v>
      </c>
      <c r="J461" s="25">
        <v>53</v>
      </c>
      <c r="K461" s="25">
        <v>12</v>
      </c>
      <c r="L461" s="25">
        <v>6.3218002319335902</v>
      </c>
      <c r="M461" s="25">
        <v>20950</v>
      </c>
      <c r="N461" s="25">
        <v>0.69150000810623202</v>
      </c>
      <c r="O461" s="25">
        <v>16</v>
      </c>
      <c r="P461" s="25">
        <v>10</v>
      </c>
      <c r="Q461" s="25">
        <v>9.5</v>
      </c>
      <c r="R461" s="25">
        <v>1</v>
      </c>
      <c r="S461" s="23">
        <v>10</v>
      </c>
      <c r="T461" s="23">
        <v>20.950000762939499</v>
      </c>
      <c r="U461" s="25"/>
      <c r="V461" s="23">
        <v>100</v>
      </c>
    </row>
    <row r="462" spans="1:22" x14ac:dyDescent="0.25">
      <c r="A462" s="22">
        <v>0</v>
      </c>
      <c r="B462" s="25">
        <v>0</v>
      </c>
      <c r="C462" s="23">
        <v>0</v>
      </c>
      <c r="D462" s="23">
        <v>3</v>
      </c>
      <c r="E462" s="23">
        <v>38</v>
      </c>
      <c r="F462" s="23">
        <v>9</v>
      </c>
      <c r="G462" s="25"/>
      <c r="H462" s="25">
        <v>0</v>
      </c>
      <c r="I462" s="25">
        <v>1920</v>
      </c>
      <c r="J462" s="25">
        <v>44</v>
      </c>
      <c r="K462" s="25">
        <v>12</v>
      </c>
      <c r="L462" s="25">
        <v>2.1354000568389901</v>
      </c>
      <c r="M462" s="25">
        <v>7574</v>
      </c>
      <c r="N462" s="25">
        <v>0.80150002241134599</v>
      </c>
      <c r="O462" s="25">
        <v>7</v>
      </c>
      <c r="P462" s="25">
        <v>3</v>
      </c>
      <c r="Q462" s="25">
        <v>11</v>
      </c>
      <c r="R462" s="25">
        <v>0</v>
      </c>
      <c r="S462" s="23">
        <v>3</v>
      </c>
      <c r="T462" s="23">
        <v>7.5739998817443901</v>
      </c>
      <c r="U462" s="25"/>
      <c r="V462" s="23">
        <v>9</v>
      </c>
    </row>
    <row r="463" spans="1:22" x14ac:dyDescent="0.25">
      <c r="A463" s="22">
        <v>0</v>
      </c>
      <c r="B463" s="25">
        <v>0</v>
      </c>
      <c r="C463" s="23">
        <v>2</v>
      </c>
      <c r="D463" s="23">
        <v>2</v>
      </c>
      <c r="E463" s="23">
        <v>30</v>
      </c>
      <c r="F463" s="23">
        <v>11</v>
      </c>
      <c r="G463" s="25"/>
      <c r="H463" s="25">
        <v>0</v>
      </c>
      <c r="I463" s="25">
        <v>2352</v>
      </c>
      <c r="J463" s="25">
        <v>31</v>
      </c>
      <c r="K463" s="25">
        <v>14</v>
      </c>
      <c r="L463" s="25">
        <v>4.2091999053955096</v>
      </c>
      <c r="M463" s="25">
        <v>10027</v>
      </c>
      <c r="N463" s="25">
        <v>0.77149999141693104</v>
      </c>
      <c r="O463" s="25">
        <v>7</v>
      </c>
      <c r="P463" s="25">
        <v>7</v>
      </c>
      <c r="Q463" s="25">
        <v>3</v>
      </c>
      <c r="R463" s="25">
        <v>0</v>
      </c>
      <c r="S463" s="23">
        <v>5</v>
      </c>
      <c r="T463" s="23">
        <v>10.027000427246101</v>
      </c>
      <c r="U463" s="25"/>
      <c r="V463" s="23">
        <v>25</v>
      </c>
    </row>
    <row r="464" spans="1:22" x14ac:dyDescent="0.25">
      <c r="A464" s="22">
        <v>0</v>
      </c>
      <c r="B464" s="25">
        <v>0</v>
      </c>
      <c r="C464" s="23">
        <v>2</v>
      </c>
      <c r="D464" s="23">
        <v>3</v>
      </c>
      <c r="E464" s="23">
        <v>34</v>
      </c>
      <c r="F464" s="23">
        <v>12</v>
      </c>
      <c r="G464" s="25"/>
      <c r="H464" s="25">
        <v>0</v>
      </c>
      <c r="I464" s="25">
        <v>3160</v>
      </c>
      <c r="J464" s="25">
        <v>30</v>
      </c>
      <c r="K464" s="25">
        <v>12</v>
      </c>
      <c r="L464" s="25">
        <v>0.75950002670288097</v>
      </c>
      <c r="M464" s="25">
        <v>5000</v>
      </c>
      <c r="N464" s="25">
        <v>0.94150000810623202</v>
      </c>
      <c r="O464" s="25">
        <v>12</v>
      </c>
      <c r="P464" s="25">
        <v>12</v>
      </c>
      <c r="Q464" s="25">
        <v>7.5</v>
      </c>
      <c r="R464" s="25">
        <v>0</v>
      </c>
      <c r="S464" s="23">
        <v>10</v>
      </c>
      <c r="T464" s="23">
        <v>5</v>
      </c>
      <c r="U464" s="25"/>
      <c r="V464" s="23">
        <v>100</v>
      </c>
    </row>
    <row r="465" spans="1:22" x14ac:dyDescent="0.25">
      <c r="A465" s="22">
        <v>0</v>
      </c>
      <c r="B465" s="25">
        <v>0</v>
      </c>
      <c r="C465" s="23">
        <v>0</v>
      </c>
      <c r="D465" s="23">
        <v>1</v>
      </c>
      <c r="E465" s="23">
        <v>34</v>
      </c>
      <c r="F465" s="23">
        <v>9</v>
      </c>
      <c r="G465" s="25"/>
      <c r="H465" s="25">
        <v>0</v>
      </c>
      <c r="I465" s="25">
        <v>1040</v>
      </c>
      <c r="J465" s="25">
        <v>37</v>
      </c>
      <c r="K465" s="25">
        <v>13</v>
      </c>
      <c r="L465" s="25">
        <v>4.80770015716553</v>
      </c>
      <c r="M465" s="25">
        <v>7040</v>
      </c>
      <c r="N465" s="25">
        <v>0.79149997234344505</v>
      </c>
      <c r="O465" s="25">
        <v>12</v>
      </c>
      <c r="P465" s="25">
        <v>7</v>
      </c>
      <c r="Q465" s="25">
        <v>3</v>
      </c>
      <c r="R465" s="25">
        <v>0</v>
      </c>
      <c r="S465" s="23">
        <v>0</v>
      </c>
      <c r="T465" s="23">
        <v>7.03999996185303</v>
      </c>
      <c r="U465" s="25"/>
      <c r="V465" s="23">
        <v>0</v>
      </c>
    </row>
    <row r="466" spans="1:22" x14ac:dyDescent="0.25">
      <c r="A466" s="22">
        <v>0</v>
      </c>
      <c r="B466" s="25">
        <v>0</v>
      </c>
      <c r="C466" s="23">
        <v>0</v>
      </c>
      <c r="D466" s="23">
        <v>2</v>
      </c>
      <c r="E466" s="23">
        <v>50</v>
      </c>
      <c r="F466" s="23">
        <v>12</v>
      </c>
      <c r="G466" s="25"/>
      <c r="H466" s="25">
        <v>0</v>
      </c>
      <c r="I466" s="25">
        <v>3120</v>
      </c>
      <c r="J466" s="25">
        <v>49</v>
      </c>
      <c r="K466" s="25">
        <v>12</v>
      </c>
      <c r="L466" s="25">
        <v>12.7880001068115</v>
      </c>
      <c r="M466" s="25">
        <v>40800</v>
      </c>
      <c r="N466" s="25">
        <v>0.52149999141693104</v>
      </c>
      <c r="O466" s="25">
        <v>10</v>
      </c>
      <c r="P466" s="25">
        <v>7</v>
      </c>
      <c r="Q466" s="25">
        <v>7.5</v>
      </c>
      <c r="R466" s="25">
        <v>1</v>
      </c>
      <c r="S466" s="23">
        <v>3</v>
      </c>
      <c r="T466" s="23">
        <v>40.799999237060597</v>
      </c>
      <c r="U466" s="25"/>
      <c r="V466" s="23">
        <v>9</v>
      </c>
    </row>
    <row r="467" spans="1:22" x14ac:dyDescent="0.25">
      <c r="A467" s="22">
        <v>0</v>
      </c>
      <c r="B467" s="25">
        <v>0</v>
      </c>
      <c r="C467" s="23">
        <v>2</v>
      </c>
      <c r="D467" s="23">
        <v>0</v>
      </c>
      <c r="E467" s="23">
        <v>30</v>
      </c>
      <c r="F467" s="23">
        <v>17</v>
      </c>
      <c r="G467" s="25"/>
      <c r="H467" s="25">
        <v>0</v>
      </c>
      <c r="I467" s="25">
        <v>2240</v>
      </c>
      <c r="J467" s="25">
        <v>30</v>
      </c>
      <c r="K467" s="25">
        <v>16</v>
      </c>
      <c r="L467" s="25">
        <v>7.1428999900817898</v>
      </c>
      <c r="M467" s="25">
        <v>16050</v>
      </c>
      <c r="N467" s="25">
        <v>0.72149997949600198</v>
      </c>
      <c r="O467" s="25">
        <v>12</v>
      </c>
      <c r="P467" s="25">
        <v>12</v>
      </c>
      <c r="Q467" s="25">
        <v>11</v>
      </c>
      <c r="R467" s="25">
        <v>0</v>
      </c>
      <c r="S467" s="23">
        <v>10</v>
      </c>
      <c r="T467" s="23">
        <v>16.0499992370606</v>
      </c>
      <c r="U467" s="25"/>
      <c r="V467" s="23">
        <v>100</v>
      </c>
    </row>
    <row r="468" spans="1:22" x14ac:dyDescent="0.25">
      <c r="A468" s="22">
        <v>0</v>
      </c>
      <c r="B468" s="25">
        <v>0</v>
      </c>
      <c r="C468" s="23">
        <v>0</v>
      </c>
      <c r="D468" s="23">
        <v>2</v>
      </c>
      <c r="E468" s="23">
        <v>38</v>
      </c>
      <c r="F468" s="23">
        <v>12</v>
      </c>
      <c r="G468" s="25"/>
      <c r="H468" s="25">
        <v>0</v>
      </c>
      <c r="I468" s="25">
        <v>1980</v>
      </c>
      <c r="J468" s="25">
        <v>42</v>
      </c>
      <c r="K468" s="25">
        <v>16</v>
      </c>
      <c r="L468" s="25">
        <v>15.152000427246101</v>
      </c>
      <c r="M468" s="25">
        <v>33100</v>
      </c>
      <c r="N468" s="25">
        <v>0.58149999380111705</v>
      </c>
      <c r="O468" s="25">
        <v>10</v>
      </c>
      <c r="P468" s="25">
        <v>7</v>
      </c>
      <c r="Q468" s="25">
        <v>11</v>
      </c>
      <c r="R468" s="25">
        <v>1</v>
      </c>
      <c r="S468" s="23">
        <v>2</v>
      </c>
      <c r="T468" s="23">
        <v>33.099998474121101</v>
      </c>
      <c r="U468" s="25"/>
      <c r="V468" s="23">
        <v>4</v>
      </c>
    </row>
    <row r="469" spans="1:22" x14ac:dyDescent="0.25">
      <c r="A469" s="22">
        <v>0</v>
      </c>
      <c r="B469" s="25">
        <v>0</v>
      </c>
      <c r="C469" s="23">
        <v>0</v>
      </c>
      <c r="D469" s="23">
        <v>0</v>
      </c>
      <c r="E469" s="23">
        <v>54</v>
      </c>
      <c r="F469" s="23">
        <v>14</v>
      </c>
      <c r="G469" s="25"/>
      <c r="H469" s="25">
        <v>0</v>
      </c>
      <c r="I469" s="25">
        <v>1960</v>
      </c>
      <c r="J469" s="25">
        <v>58</v>
      </c>
      <c r="K469" s="25">
        <v>14</v>
      </c>
      <c r="L469" s="25">
        <v>7.9081997871398899</v>
      </c>
      <c r="M469" s="25">
        <v>33856</v>
      </c>
      <c r="N469" s="25">
        <v>0.72149997949600198</v>
      </c>
      <c r="O469" s="25">
        <v>12</v>
      </c>
      <c r="P469" s="25">
        <v>12</v>
      </c>
      <c r="Q469" s="25">
        <v>9.5</v>
      </c>
      <c r="R469" s="25">
        <v>1</v>
      </c>
      <c r="S469" s="23">
        <v>10</v>
      </c>
      <c r="T469" s="23">
        <v>33.855998992919901</v>
      </c>
      <c r="U469" s="25"/>
      <c r="V469" s="23">
        <v>100</v>
      </c>
    </row>
    <row r="470" spans="1:22" x14ac:dyDescent="0.25">
      <c r="A470" s="22">
        <v>0</v>
      </c>
      <c r="B470" s="25">
        <v>0</v>
      </c>
      <c r="C470" s="23">
        <v>1</v>
      </c>
      <c r="D470" s="23">
        <v>2</v>
      </c>
      <c r="E470" s="23">
        <v>30</v>
      </c>
      <c r="F470" s="23">
        <v>12</v>
      </c>
      <c r="G470" s="25"/>
      <c r="H470" s="25">
        <v>3</v>
      </c>
      <c r="I470" s="25">
        <v>2940</v>
      </c>
      <c r="J470" s="25">
        <v>31</v>
      </c>
      <c r="K470" s="25">
        <v>17</v>
      </c>
      <c r="L470" s="25">
        <v>6.97279977798462</v>
      </c>
      <c r="M470" s="25">
        <v>20500</v>
      </c>
      <c r="N470" s="25">
        <v>0.69150000810623202</v>
      </c>
      <c r="O470" s="25">
        <v>12</v>
      </c>
      <c r="P470" s="25">
        <v>12</v>
      </c>
      <c r="Q470" s="25">
        <v>7.5</v>
      </c>
      <c r="R470" s="25">
        <v>1</v>
      </c>
      <c r="S470" s="23">
        <v>4</v>
      </c>
      <c r="T470" s="23">
        <v>20.5</v>
      </c>
      <c r="U470" s="25"/>
      <c r="V470" s="23">
        <v>16</v>
      </c>
    </row>
    <row r="471" spans="1:22" x14ac:dyDescent="0.25">
      <c r="A471" s="22">
        <v>0</v>
      </c>
      <c r="B471" s="25">
        <v>0</v>
      </c>
      <c r="C471" s="23">
        <v>0</v>
      </c>
      <c r="D471" s="23">
        <v>0</v>
      </c>
      <c r="E471" s="23">
        <v>55</v>
      </c>
      <c r="F471" s="23">
        <v>12</v>
      </c>
      <c r="G471" s="25"/>
      <c r="H471" s="25">
        <v>0</v>
      </c>
      <c r="I471" s="25">
        <v>2467</v>
      </c>
      <c r="J471" s="25">
        <v>56</v>
      </c>
      <c r="K471" s="25">
        <v>11</v>
      </c>
      <c r="L471" s="25">
        <v>4.9180998802185103</v>
      </c>
      <c r="M471" s="25">
        <v>28600</v>
      </c>
      <c r="N471" s="25">
        <v>0.58149999380111705</v>
      </c>
      <c r="O471" s="25">
        <v>7</v>
      </c>
      <c r="P471" s="25">
        <v>7</v>
      </c>
      <c r="Q471" s="25">
        <v>5</v>
      </c>
      <c r="R471" s="25">
        <v>1</v>
      </c>
      <c r="S471" s="23">
        <v>0</v>
      </c>
      <c r="T471" s="23">
        <v>28.600000381469702</v>
      </c>
      <c r="U471" s="25"/>
      <c r="V471" s="23">
        <v>0</v>
      </c>
    </row>
    <row r="472" spans="1:22" x14ac:dyDescent="0.25">
      <c r="A472" s="22">
        <v>0</v>
      </c>
      <c r="B472" s="25">
        <v>0</v>
      </c>
      <c r="C472" s="23">
        <v>0</v>
      </c>
      <c r="D472" s="23">
        <v>1</v>
      </c>
      <c r="E472" s="23">
        <v>51</v>
      </c>
      <c r="F472" s="23">
        <v>10</v>
      </c>
      <c r="G472" s="25"/>
      <c r="H472" s="25">
        <v>0</v>
      </c>
      <c r="I472" s="25">
        <v>2256</v>
      </c>
      <c r="J472" s="25">
        <v>56</v>
      </c>
      <c r="K472" s="25">
        <v>12</v>
      </c>
      <c r="L472" s="25">
        <v>8.3112001419067401</v>
      </c>
      <c r="M472" s="25">
        <v>18750</v>
      </c>
      <c r="N472" s="25">
        <v>0.69150000810623202</v>
      </c>
      <c r="O472" s="25">
        <v>10</v>
      </c>
      <c r="P472" s="25">
        <v>10</v>
      </c>
      <c r="Q472" s="25">
        <v>11</v>
      </c>
      <c r="R472" s="25">
        <v>0</v>
      </c>
      <c r="S472" s="23">
        <v>10</v>
      </c>
      <c r="T472" s="23">
        <v>18.75</v>
      </c>
      <c r="U472" s="25"/>
      <c r="V472" s="23">
        <v>100</v>
      </c>
    </row>
    <row r="473" spans="1:22" x14ac:dyDescent="0.25">
      <c r="A473" s="22">
        <v>0</v>
      </c>
      <c r="B473" s="25">
        <v>0</v>
      </c>
      <c r="C473" s="23">
        <v>0</v>
      </c>
      <c r="D473" s="23">
        <v>1</v>
      </c>
      <c r="E473" s="23">
        <v>44</v>
      </c>
      <c r="F473" s="23">
        <v>12</v>
      </c>
      <c r="G473" s="25"/>
      <c r="H473" s="25">
        <v>0</v>
      </c>
      <c r="I473" s="25">
        <v>1680</v>
      </c>
      <c r="J473" s="25">
        <v>46</v>
      </c>
      <c r="K473" s="25">
        <v>12</v>
      </c>
      <c r="L473" s="25">
        <v>7.1428999900817898</v>
      </c>
      <c r="M473" s="25">
        <v>20300</v>
      </c>
      <c r="N473" s="25">
        <v>0.72149997949600198</v>
      </c>
      <c r="O473" s="25">
        <v>7</v>
      </c>
      <c r="P473" s="25">
        <v>7</v>
      </c>
      <c r="Q473" s="25">
        <v>9.5</v>
      </c>
      <c r="R473" s="25">
        <v>1</v>
      </c>
      <c r="S473" s="23">
        <v>5</v>
      </c>
      <c r="T473" s="23">
        <v>20.2999992370606</v>
      </c>
      <c r="U473" s="25"/>
      <c r="V473" s="23">
        <v>25</v>
      </c>
    </row>
    <row r="474" spans="1:22" x14ac:dyDescent="0.25">
      <c r="A474" s="22">
        <v>0</v>
      </c>
      <c r="B474" s="25">
        <v>0</v>
      </c>
      <c r="C474" s="23">
        <v>0</v>
      </c>
      <c r="D474" s="23">
        <v>0</v>
      </c>
      <c r="E474" s="23">
        <v>53</v>
      </c>
      <c r="F474" s="23">
        <v>12</v>
      </c>
      <c r="G474" s="25"/>
      <c r="H474" s="25">
        <v>0</v>
      </c>
      <c r="I474" s="25">
        <v>2250</v>
      </c>
      <c r="J474" s="25">
        <v>55</v>
      </c>
      <c r="K474" s="25">
        <v>12</v>
      </c>
      <c r="L474" s="25">
        <v>5.6888999938964799</v>
      </c>
      <c r="M474" s="25">
        <v>13420</v>
      </c>
      <c r="N474" s="25">
        <v>0.72149997949600198</v>
      </c>
      <c r="O474" s="25">
        <v>7</v>
      </c>
      <c r="P474" s="25">
        <v>7</v>
      </c>
      <c r="Q474" s="25">
        <v>5</v>
      </c>
      <c r="R474" s="25">
        <v>0</v>
      </c>
      <c r="S474" s="23">
        <v>0</v>
      </c>
      <c r="T474" s="23">
        <v>13.420000076294</v>
      </c>
      <c r="U474" s="25"/>
      <c r="V474" s="23">
        <v>0</v>
      </c>
    </row>
    <row r="475" spans="1:22" x14ac:dyDescent="0.25">
      <c r="A475" s="22">
        <v>0</v>
      </c>
      <c r="B475" s="25">
        <v>0</v>
      </c>
      <c r="C475" s="23">
        <v>0</v>
      </c>
      <c r="D475" s="23">
        <v>2</v>
      </c>
      <c r="E475" s="23">
        <v>42</v>
      </c>
      <c r="F475" s="23">
        <v>10</v>
      </c>
      <c r="G475" s="25"/>
      <c r="H475" s="25">
        <v>0</v>
      </c>
      <c r="I475" s="25">
        <v>2400</v>
      </c>
      <c r="J475" s="25">
        <v>49</v>
      </c>
      <c r="K475" s="25">
        <v>9</v>
      </c>
      <c r="L475" s="25">
        <v>7.0833001136779803</v>
      </c>
      <c r="M475" s="25">
        <v>18400</v>
      </c>
      <c r="N475" s="25">
        <v>0.72149997949600198</v>
      </c>
      <c r="O475" s="25">
        <v>3</v>
      </c>
      <c r="P475" s="25">
        <v>3</v>
      </c>
      <c r="Q475" s="25">
        <v>5</v>
      </c>
      <c r="R475" s="25">
        <v>0</v>
      </c>
      <c r="S475" s="23">
        <v>0</v>
      </c>
      <c r="T475" s="23">
        <v>18.399999618530298</v>
      </c>
      <c r="U475" s="25"/>
      <c r="V475" s="23">
        <v>0</v>
      </c>
    </row>
    <row r="476" spans="1:22" x14ac:dyDescent="0.25">
      <c r="A476" s="22">
        <v>0</v>
      </c>
      <c r="B476" s="25">
        <v>0</v>
      </c>
      <c r="C476" s="23">
        <v>0</v>
      </c>
      <c r="D476" s="23">
        <v>2</v>
      </c>
      <c r="E476" s="23">
        <v>38</v>
      </c>
      <c r="F476" s="23">
        <v>12</v>
      </c>
      <c r="G476" s="25"/>
      <c r="H476" s="25">
        <v>0</v>
      </c>
      <c r="I476" s="25">
        <v>2196</v>
      </c>
      <c r="J476" s="25">
        <v>42</v>
      </c>
      <c r="K476" s="25">
        <v>11</v>
      </c>
      <c r="L476" s="25">
        <v>5.69220018386841</v>
      </c>
      <c r="M476" s="25">
        <v>16682</v>
      </c>
      <c r="N476" s="25">
        <v>0.72149997949600198</v>
      </c>
      <c r="O476" s="25">
        <v>10</v>
      </c>
      <c r="P476" s="25">
        <v>7</v>
      </c>
      <c r="Q476" s="25">
        <v>7.5</v>
      </c>
      <c r="R476" s="25">
        <v>0</v>
      </c>
      <c r="S476" s="23">
        <v>19</v>
      </c>
      <c r="T476" s="23">
        <v>16.681999206543001</v>
      </c>
      <c r="U476" s="25"/>
      <c r="V476" s="23">
        <v>361</v>
      </c>
    </row>
    <row r="477" spans="1:22" x14ac:dyDescent="0.25">
      <c r="A477" s="22">
        <v>0</v>
      </c>
      <c r="B477" s="25">
        <v>0</v>
      </c>
      <c r="C477" s="23">
        <v>1</v>
      </c>
      <c r="D477" s="23">
        <v>3</v>
      </c>
      <c r="E477" s="23">
        <v>38</v>
      </c>
      <c r="F477" s="23">
        <v>13</v>
      </c>
      <c r="G477" s="25"/>
      <c r="H477" s="25">
        <v>0</v>
      </c>
      <c r="I477" s="25">
        <v>2400</v>
      </c>
      <c r="J477" s="25">
        <v>40</v>
      </c>
      <c r="K477" s="25">
        <v>12</v>
      </c>
      <c r="L477" s="25">
        <v>11.3999996185303</v>
      </c>
      <c r="M477" s="25">
        <v>32685</v>
      </c>
      <c r="N477" s="25">
        <v>0.62150001525878895</v>
      </c>
      <c r="O477" s="25">
        <v>7</v>
      </c>
      <c r="P477" s="25">
        <v>7</v>
      </c>
      <c r="Q477" s="25">
        <v>7.5</v>
      </c>
      <c r="R477" s="25">
        <v>1</v>
      </c>
      <c r="S477" s="23">
        <v>2</v>
      </c>
      <c r="T477" s="23">
        <v>32.685001373291001</v>
      </c>
      <c r="U477" s="25"/>
      <c r="V477" s="23">
        <v>4</v>
      </c>
    </row>
    <row r="478" spans="1:22" x14ac:dyDescent="0.25">
      <c r="A478" s="22">
        <v>0</v>
      </c>
      <c r="B478" s="25">
        <v>0</v>
      </c>
      <c r="C478" s="23">
        <v>1</v>
      </c>
      <c r="D478" s="23">
        <v>4</v>
      </c>
      <c r="E478" s="23">
        <v>41</v>
      </c>
      <c r="F478" s="23">
        <v>12</v>
      </c>
      <c r="G478" s="25"/>
      <c r="H478" s="25">
        <v>0</v>
      </c>
      <c r="I478" s="25">
        <v>3825</v>
      </c>
      <c r="J478" s="25">
        <v>41</v>
      </c>
      <c r="K478" s="25">
        <v>11</v>
      </c>
      <c r="L478" s="25">
        <v>1.41519999504089</v>
      </c>
      <c r="M478" s="25">
        <v>7050</v>
      </c>
      <c r="N478" s="25">
        <v>0.80150002241134599</v>
      </c>
      <c r="O478" s="25">
        <v>3</v>
      </c>
      <c r="P478" s="25">
        <v>3</v>
      </c>
      <c r="Q478" s="25">
        <v>9.5</v>
      </c>
      <c r="R478" s="25">
        <v>1</v>
      </c>
      <c r="S478" s="23">
        <v>12</v>
      </c>
      <c r="T478" s="23">
        <v>7.0500001907348597</v>
      </c>
      <c r="U478" s="25"/>
      <c r="V478" s="23">
        <v>144</v>
      </c>
    </row>
    <row r="479" spans="1:22" x14ac:dyDescent="0.25">
      <c r="A479" s="22">
        <v>0</v>
      </c>
      <c r="B479" s="25">
        <v>0</v>
      </c>
      <c r="C479" s="23">
        <v>0</v>
      </c>
      <c r="D479" s="23">
        <v>3</v>
      </c>
      <c r="E479" s="23">
        <v>35</v>
      </c>
      <c r="F479" s="23">
        <v>8</v>
      </c>
      <c r="G479" s="25"/>
      <c r="H479" s="25">
        <v>0</v>
      </c>
      <c r="I479" s="25">
        <v>2860</v>
      </c>
      <c r="J479" s="25">
        <v>44</v>
      </c>
      <c r="K479" s="25">
        <v>9</v>
      </c>
      <c r="L479" s="25">
        <v>2.75069999694824</v>
      </c>
      <c r="M479" s="25">
        <v>10867</v>
      </c>
      <c r="N479" s="25">
        <v>0.78149998188018799</v>
      </c>
      <c r="O479" s="25">
        <v>12</v>
      </c>
      <c r="P479" s="25">
        <v>7</v>
      </c>
      <c r="Q479" s="25">
        <v>9.5</v>
      </c>
      <c r="R479" s="25">
        <v>1</v>
      </c>
      <c r="S479" s="23">
        <v>5</v>
      </c>
      <c r="T479" s="23">
        <v>10.8669996261597</v>
      </c>
      <c r="U479" s="25"/>
      <c r="V479" s="23">
        <v>25</v>
      </c>
    </row>
    <row r="480" spans="1:22" x14ac:dyDescent="0.25">
      <c r="A480" s="22">
        <v>0</v>
      </c>
      <c r="B480" s="25">
        <v>0</v>
      </c>
      <c r="C480" s="23">
        <v>1</v>
      </c>
      <c r="D480" s="23">
        <v>2</v>
      </c>
      <c r="E480" s="23">
        <v>33</v>
      </c>
      <c r="F480" s="23">
        <v>12</v>
      </c>
      <c r="G480" s="25"/>
      <c r="H480" s="25">
        <v>2.75</v>
      </c>
      <c r="I480" s="25">
        <v>2750</v>
      </c>
      <c r="J480" s="25">
        <v>34</v>
      </c>
      <c r="K480" s="25">
        <v>12</v>
      </c>
      <c r="L480" s="25">
        <v>6.6181998252868697</v>
      </c>
      <c r="M480" s="25">
        <v>18220</v>
      </c>
      <c r="N480" s="25">
        <v>0.72149997949600198</v>
      </c>
      <c r="O480" s="25">
        <v>12</v>
      </c>
      <c r="P480" s="25">
        <v>12</v>
      </c>
      <c r="Q480" s="25">
        <v>9.5</v>
      </c>
      <c r="R480" s="25">
        <v>1</v>
      </c>
      <c r="S480" s="23">
        <v>5</v>
      </c>
      <c r="T480" s="23">
        <v>18.219999313354499</v>
      </c>
      <c r="U480" s="25"/>
      <c r="V480" s="23">
        <v>25</v>
      </c>
    </row>
    <row r="481" spans="1:22" x14ac:dyDescent="0.25">
      <c r="A481" s="22">
        <v>0</v>
      </c>
      <c r="B481" s="25">
        <v>0</v>
      </c>
      <c r="C481" s="23">
        <v>0</v>
      </c>
      <c r="D481" s="23">
        <v>0</v>
      </c>
      <c r="E481" s="23">
        <v>48</v>
      </c>
      <c r="F481" s="23">
        <v>13</v>
      </c>
      <c r="G481" s="25"/>
      <c r="H481" s="25">
        <v>0</v>
      </c>
      <c r="I481" s="25">
        <v>2103</v>
      </c>
      <c r="J481" s="25">
        <v>50</v>
      </c>
      <c r="K481" s="25">
        <v>16</v>
      </c>
      <c r="L481" s="25">
        <v>9.2725000381469709</v>
      </c>
      <c r="M481" s="25">
        <v>26613</v>
      </c>
      <c r="N481" s="25">
        <v>0.69150000810623202</v>
      </c>
      <c r="O481" s="25">
        <v>7</v>
      </c>
      <c r="P481" s="25">
        <v>7</v>
      </c>
      <c r="Q481" s="25">
        <v>7.5</v>
      </c>
      <c r="R481" s="25">
        <v>0</v>
      </c>
      <c r="S481" s="23">
        <v>5</v>
      </c>
      <c r="T481" s="23">
        <v>26.613000869751001</v>
      </c>
      <c r="U481" s="25"/>
      <c r="V481" s="23">
        <v>25</v>
      </c>
    </row>
    <row r="482" spans="1:22" x14ac:dyDescent="0.25">
      <c r="A482" s="22">
        <v>0</v>
      </c>
      <c r="B482" s="25">
        <v>0</v>
      </c>
      <c r="C482" s="23">
        <v>0</v>
      </c>
      <c r="D482" s="23">
        <v>0</v>
      </c>
      <c r="E482" s="23">
        <v>47</v>
      </c>
      <c r="F482" s="23">
        <v>12</v>
      </c>
      <c r="G482" s="25"/>
      <c r="H482" s="25">
        <v>0</v>
      </c>
      <c r="I482" s="25">
        <v>1880</v>
      </c>
      <c r="J482" s="25">
        <v>51</v>
      </c>
      <c r="K482" s="25">
        <v>12</v>
      </c>
      <c r="L482" s="25">
        <v>12.286999702453601</v>
      </c>
      <c r="M482" s="25">
        <v>25000</v>
      </c>
      <c r="N482" s="25">
        <v>0.62150001525878895</v>
      </c>
      <c r="O482" s="25">
        <v>12</v>
      </c>
      <c r="P482" s="25">
        <v>10</v>
      </c>
      <c r="Q482" s="25">
        <v>7.5</v>
      </c>
      <c r="R482" s="25">
        <v>1</v>
      </c>
      <c r="S482" s="23">
        <v>10</v>
      </c>
      <c r="T482" s="23">
        <v>25</v>
      </c>
      <c r="U482" s="25"/>
      <c r="V482" s="23">
        <v>100</v>
      </c>
    </row>
    <row r="483" spans="1:22" x14ac:dyDescent="0.25">
      <c r="A483" s="22">
        <v>0</v>
      </c>
      <c r="B483" s="25">
        <v>0</v>
      </c>
      <c r="C483" s="23">
        <v>0</v>
      </c>
      <c r="D483" s="23">
        <v>5</v>
      </c>
      <c r="E483" s="23">
        <v>34</v>
      </c>
      <c r="F483" s="23">
        <v>12</v>
      </c>
      <c r="G483" s="25"/>
      <c r="H483" s="25">
        <v>0</v>
      </c>
      <c r="I483" s="25">
        <v>3185</v>
      </c>
      <c r="J483" s="25">
        <v>41</v>
      </c>
      <c r="K483" s="25">
        <v>13</v>
      </c>
      <c r="L483" s="25">
        <v>2.8548998832702601</v>
      </c>
      <c r="M483" s="25">
        <v>15700</v>
      </c>
      <c r="N483" s="25">
        <v>0.75150001049041804</v>
      </c>
      <c r="O483" s="25">
        <v>7</v>
      </c>
      <c r="P483" s="25">
        <v>7</v>
      </c>
      <c r="Q483" s="25">
        <v>7.5</v>
      </c>
      <c r="R483" s="25">
        <v>1</v>
      </c>
      <c r="S483" s="23">
        <v>0</v>
      </c>
      <c r="T483" s="23">
        <v>15.699999809265099</v>
      </c>
      <c r="U483" s="25"/>
      <c r="V483" s="23">
        <v>0</v>
      </c>
    </row>
    <row r="484" spans="1:22" x14ac:dyDescent="0.25">
      <c r="A484" s="22">
        <v>0</v>
      </c>
      <c r="B484" s="25">
        <v>0</v>
      </c>
      <c r="C484" s="23">
        <v>2</v>
      </c>
      <c r="D484" s="23">
        <v>1</v>
      </c>
      <c r="E484" s="23">
        <v>33</v>
      </c>
      <c r="F484" s="23">
        <v>13</v>
      </c>
      <c r="G484" s="25"/>
      <c r="H484" s="25">
        <v>0</v>
      </c>
      <c r="I484" s="25">
        <v>2677</v>
      </c>
      <c r="J484" s="25">
        <v>37</v>
      </c>
      <c r="K484" s="25">
        <v>17</v>
      </c>
      <c r="L484" s="25">
        <v>7.9709000587463397</v>
      </c>
      <c r="M484" s="25">
        <v>40250</v>
      </c>
      <c r="N484" s="25">
        <v>0.52149999141693104</v>
      </c>
      <c r="O484" s="25">
        <v>12</v>
      </c>
      <c r="P484" s="25">
        <v>10</v>
      </c>
      <c r="Q484" s="25">
        <v>5</v>
      </c>
      <c r="R484" s="25">
        <v>1</v>
      </c>
      <c r="S484" s="23">
        <v>4</v>
      </c>
      <c r="T484" s="23">
        <v>40.25</v>
      </c>
      <c r="U484" s="25"/>
      <c r="V484" s="23">
        <v>16</v>
      </c>
    </row>
    <row r="485" spans="1:22" x14ac:dyDescent="0.25">
      <c r="A485" s="22">
        <v>0</v>
      </c>
      <c r="B485" s="25">
        <v>0</v>
      </c>
      <c r="C485" s="23">
        <v>3</v>
      </c>
      <c r="D485" s="23">
        <v>1</v>
      </c>
      <c r="E485" s="23">
        <v>31</v>
      </c>
      <c r="F485" s="23">
        <v>13</v>
      </c>
      <c r="G485" s="25"/>
      <c r="H485" s="25">
        <v>0</v>
      </c>
      <c r="I485" s="25">
        <v>3600</v>
      </c>
      <c r="J485" s="25">
        <v>36</v>
      </c>
      <c r="K485" s="25">
        <v>17</v>
      </c>
      <c r="L485" s="25">
        <v>19.4440002441406</v>
      </c>
      <c r="M485" s="25">
        <v>73600</v>
      </c>
      <c r="N485" s="25">
        <v>0.44150000810623202</v>
      </c>
      <c r="O485" s="25">
        <v>12</v>
      </c>
      <c r="P485" s="25">
        <v>16</v>
      </c>
      <c r="Q485" s="25">
        <v>11</v>
      </c>
      <c r="R485" s="25">
        <v>0</v>
      </c>
      <c r="S485" s="23">
        <v>3</v>
      </c>
      <c r="T485" s="23">
        <v>73.599998474121094</v>
      </c>
      <c r="U485" s="25"/>
      <c r="V485" s="23">
        <v>9</v>
      </c>
    </row>
    <row r="486" spans="1:22" x14ac:dyDescent="0.25">
      <c r="A486" s="22">
        <v>0</v>
      </c>
      <c r="B486" s="25">
        <v>0</v>
      </c>
      <c r="C486" s="23">
        <v>0</v>
      </c>
      <c r="D486" s="23">
        <v>0</v>
      </c>
      <c r="E486" s="23">
        <v>58</v>
      </c>
      <c r="F486" s="23">
        <v>8</v>
      </c>
      <c r="G486" s="25"/>
      <c r="H486" s="25">
        <v>0</v>
      </c>
      <c r="I486" s="25">
        <v>4334</v>
      </c>
      <c r="J486" s="25">
        <v>58</v>
      </c>
      <c r="K486" s="25">
        <v>8</v>
      </c>
      <c r="L486" s="25">
        <v>1.4805999994278001</v>
      </c>
      <c r="M486" s="25">
        <v>10592</v>
      </c>
      <c r="N486" s="25">
        <v>0.75150001049041804</v>
      </c>
      <c r="O486" s="25">
        <v>12</v>
      </c>
      <c r="P486" s="25">
        <v>7</v>
      </c>
      <c r="Q486" s="25">
        <v>7.5</v>
      </c>
      <c r="R486" s="25">
        <v>1</v>
      </c>
      <c r="S486" s="23">
        <v>2</v>
      </c>
      <c r="T486" s="23">
        <v>10.5920000076294</v>
      </c>
      <c r="U486" s="25"/>
      <c r="V486" s="23">
        <v>4</v>
      </c>
    </row>
    <row r="487" spans="1:22" x14ac:dyDescent="0.25">
      <c r="A487" s="22">
        <v>0</v>
      </c>
      <c r="B487" s="25">
        <v>0</v>
      </c>
      <c r="C487" s="23">
        <v>0</v>
      </c>
      <c r="D487" s="23">
        <v>0</v>
      </c>
      <c r="E487" s="23">
        <v>49</v>
      </c>
      <c r="F487" s="23">
        <v>12</v>
      </c>
      <c r="G487" s="25"/>
      <c r="H487" s="25">
        <v>0</v>
      </c>
      <c r="I487" s="25">
        <v>2874</v>
      </c>
      <c r="J487" s="25">
        <v>52</v>
      </c>
      <c r="K487" s="25">
        <v>8</v>
      </c>
      <c r="L487" s="25">
        <v>1.8918000459671001</v>
      </c>
      <c r="M487" s="25">
        <v>8000</v>
      </c>
      <c r="N487" s="25">
        <v>0.75150001049041804</v>
      </c>
      <c r="O487" s="25">
        <v>7</v>
      </c>
      <c r="P487" s="25">
        <v>7</v>
      </c>
      <c r="Q487" s="25">
        <v>3</v>
      </c>
      <c r="R487" s="25">
        <v>0</v>
      </c>
      <c r="S487" s="23">
        <v>1</v>
      </c>
      <c r="T487" s="23">
        <v>8</v>
      </c>
      <c r="U487" s="25"/>
      <c r="V487" s="23">
        <v>1</v>
      </c>
    </row>
    <row r="488" spans="1:22" x14ac:dyDescent="0.25">
      <c r="A488" s="22">
        <v>0</v>
      </c>
      <c r="B488" s="25">
        <v>0</v>
      </c>
      <c r="C488" s="23">
        <v>0</v>
      </c>
      <c r="D488" s="23">
        <v>1</v>
      </c>
      <c r="E488" s="23">
        <v>55</v>
      </c>
      <c r="F488" s="23">
        <v>8</v>
      </c>
      <c r="G488" s="25"/>
      <c r="H488" s="25">
        <v>0</v>
      </c>
      <c r="I488" s="25">
        <v>1936</v>
      </c>
      <c r="J488" s="25">
        <v>56</v>
      </c>
      <c r="K488" s="25">
        <v>9</v>
      </c>
      <c r="L488" s="25">
        <v>6.9215002059936497</v>
      </c>
      <c r="M488" s="25">
        <v>13400</v>
      </c>
      <c r="N488" s="25">
        <v>0.72149997949600198</v>
      </c>
      <c r="O488" s="25">
        <v>7</v>
      </c>
      <c r="P488" s="25">
        <v>3</v>
      </c>
      <c r="Q488" s="25">
        <v>7.5</v>
      </c>
      <c r="R488" s="25">
        <v>1</v>
      </c>
      <c r="S488" s="23">
        <v>0</v>
      </c>
      <c r="T488" s="23">
        <v>13.3999996185303</v>
      </c>
      <c r="U488" s="25"/>
      <c r="V488" s="23">
        <v>0</v>
      </c>
    </row>
    <row r="489" spans="1:22" x14ac:dyDescent="0.25">
      <c r="A489" s="22">
        <v>0</v>
      </c>
      <c r="B489" s="25">
        <v>0</v>
      </c>
      <c r="C489" s="23">
        <v>0</v>
      </c>
      <c r="D489" s="23">
        <v>0</v>
      </c>
      <c r="E489" s="23">
        <v>44</v>
      </c>
      <c r="F489" s="23">
        <v>14</v>
      </c>
      <c r="G489" s="25"/>
      <c r="H489" s="25">
        <v>1.5</v>
      </c>
      <c r="I489" s="25">
        <v>1964</v>
      </c>
      <c r="J489" s="25">
        <v>49</v>
      </c>
      <c r="K489" s="25">
        <v>8</v>
      </c>
      <c r="L489" s="25">
        <v>10.6920003890991</v>
      </c>
      <c r="M489" s="25">
        <v>23700</v>
      </c>
      <c r="N489" s="25">
        <v>0.66149997711181596</v>
      </c>
      <c r="O489" s="25">
        <v>12</v>
      </c>
      <c r="P489" s="25">
        <v>12</v>
      </c>
      <c r="Q489" s="25">
        <v>14</v>
      </c>
      <c r="R489" s="25">
        <v>1</v>
      </c>
      <c r="S489" s="23">
        <v>1</v>
      </c>
      <c r="T489" s="23">
        <v>23.700000762939499</v>
      </c>
      <c r="U489" s="25"/>
      <c r="V489" s="23">
        <v>1</v>
      </c>
    </row>
    <row r="490" spans="1:22" x14ac:dyDescent="0.25">
      <c r="A490" s="22">
        <v>0</v>
      </c>
      <c r="B490" s="25">
        <v>0</v>
      </c>
      <c r="C490" s="23">
        <v>0</v>
      </c>
      <c r="D490" s="23">
        <v>0</v>
      </c>
      <c r="E490" s="23">
        <v>44</v>
      </c>
      <c r="F490" s="23">
        <v>9</v>
      </c>
      <c r="G490" s="25"/>
      <c r="H490" s="25">
        <v>0</v>
      </c>
      <c r="I490" s="25">
        <v>1900</v>
      </c>
      <c r="J490" s="25">
        <v>48</v>
      </c>
      <c r="K490" s="25">
        <v>8</v>
      </c>
      <c r="L490" s="25">
        <v>9.9474000930786097</v>
      </c>
      <c r="M490" s="25">
        <v>18900</v>
      </c>
      <c r="N490" s="25">
        <v>0.69150000810623202</v>
      </c>
      <c r="O490" s="25">
        <v>7</v>
      </c>
      <c r="P490" s="25">
        <v>7</v>
      </c>
      <c r="Q490" s="25">
        <v>11</v>
      </c>
      <c r="R490" s="25">
        <v>1</v>
      </c>
      <c r="S490" s="23">
        <v>1</v>
      </c>
      <c r="T490" s="23">
        <v>18.899999618530298</v>
      </c>
      <c r="U490" s="25"/>
      <c r="V490" s="23">
        <v>1</v>
      </c>
    </row>
    <row r="491" spans="1:22" x14ac:dyDescent="0.25">
      <c r="A491" s="22">
        <v>0</v>
      </c>
      <c r="B491" s="25">
        <v>0</v>
      </c>
      <c r="C491" s="23">
        <v>0</v>
      </c>
      <c r="D491" s="23">
        <v>3</v>
      </c>
      <c r="E491" s="23">
        <v>36</v>
      </c>
      <c r="F491" s="23">
        <v>16</v>
      </c>
      <c r="G491" s="25"/>
      <c r="H491" s="25">
        <v>0</v>
      </c>
      <c r="I491" s="25">
        <v>2500</v>
      </c>
      <c r="J491" s="25">
        <v>37</v>
      </c>
      <c r="K491" s="25">
        <v>17</v>
      </c>
      <c r="L491" s="25">
        <v>19</v>
      </c>
      <c r="M491" s="25">
        <v>48300</v>
      </c>
      <c r="N491" s="25">
        <v>0.46149998903274497</v>
      </c>
      <c r="O491" s="25">
        <v>7</v>
      </c>
      <c r="P491" s="25">
        <v>12</v>
      </c>
      <c r="Q491" s="25">
        <v>9.5</v>
      </c>
      <c r="R491" s="25">
        <v>1</v>
      </c>
      <c r="S491" s="23">
        <v>6</v>
      </c>
      <c r="T491" s="23">
        <v>48.299999237060597</v>
      </c>
      <c r="U491" s="25"/>
      <c r="V491" s="23">
        <v>36</v>
      </c>
    </row>
    <row r="492" spans="1:22" x14ac:dyDescent="0.25">
      <c r="A492" s="22">
        <v>0</v>
      </c>
      <c r="B492" s="25">
        <v>0</v>
      </c>
      <c r="C492" s="23">
        <v>0</v>
      </c>
      <c r="D492" s="23">
        <v>3</v>
      </c>
      <c r="E492" s="23">
        <v>38</v>
      </c>
      <c r="F492" s="23">
        <v>12</v>
      </c>
      <c r="G492" s="25"/>
      <c r="H492" s="25">
        <v>0</v>
      </c>
      <c r="I492" s="25">
        <v>3173</v>
      </c>
      <c r="J492" s="25">
        <v>46</v>
      </c>
      <c r="K492" s="25">
        <v>14</v>
      </c>
      <c r="L492" s="25">
        <v>7.4882001876831099</v>
      </c>
      <c r="M492" s="25">
        <v>24470</v>
      </c>
      <c r="N492" s="25">
        <v>0.66149997711181596</v>
      </c>
      <c r="O492" s="25">
        <v>14</v>
      </c>
      <c r="P492" s="25">
        <v>14</v>
      </c>
      <c r="Q492" s="25">
        <v>9.5</v>
      </c>
      <c r="R492" s="25">
        <v>1</v>
      </c>
      <c r="S492" s="23">
        <v>12</v>
      </c>
      <c r="T492" s="23">
        <v>24.469999313354499</v>
      </c>
      <c r="U492" s="25"/>
      <c r="V492" s="23">
        <v>144</v>
      </c>
    </row>
    <row r="493" spans="1:22" x14ac:dyDescent="0.25">
      <c r="A493" s="22">
        <v>0</v>
      </c>
      <c r="B493" s="25">
        <v>0</v>
      </c>
      <c r="C493" s="23">
        <v>0</v>
      </c>
      <c r="D493" s="23">
        <v>3</v>
      </c>
      <c r="E493" s="23">
        <v>37</v>
      </c>
      <c r="F493" s="23">
        <v>16</v>
      </c>
      <c r="G493" s="25"/>
      <c r="H493" s="25">
        <v>0</v>
      </c>
      <c r="I493" s="25">
        <v>2916</v>
      </c>
      <c r="J493" s="25">
        <v>38</v>
      </c>
      <c r="K493" s="25">
        <v>17</v>
      </c>
      <c r="L493" s="25">
        <v>9.2589998245239293</v>
      </c>
      <c r="M493" s="25">
        <v>28630</v>
      </c>
      <c r="N493" s="25">
        <v>0.62150001525878895</v>
      </c>
      <c r="O493" s="25">
        <v>16</v>
      </c>
      <c r="P493" s="25">
        <v>7</v>
      </c>
      <c r="Q493" s="25">
        <v>7.5</v>
      </c>
      <c r="R493" s="25">
        <v>1</v>
      </c>
      <c r="S493" s="23">
        <v>6</v>
      </c>
      <c r="T493" s="23">
        <v>28.629999160766602</v>
      </c>
      <c r="U493" s="25"/>
      <c r="V493" s="23">
        <v>36</v>
      </c>
    </row>
    <row r="494" spans="1:22" x14ac:dyDescent="0.25">
      <c r="A494" s="22">
        <v>0</v>
      </c>
      <c r="B494" s="25">
        <v>0</v>
      </c>
      <c r="C494" s="23">
        <v>0</v>
      </c>
      <c r="D494" s="23">
        <v>0</v>
      </c>
      <c r="E494" s="23">
        <v>47</v>
      </c>
      <c r="F494" s="23">
        <v>12</v>
      </c>
      <c r="G494" s="25"/>
      <c r="H494" s="25">
        <v>0</v>
      </c>
      <c r="I494" s="25">
        <v>2208</v>
      </c>
      <c r="J494" s="25">
        <v>51</v>
      </c>
      <c r="K494" s="25">
        <v>12</v>
      </c>
      <c r="L494" s="25">
        <v>11.3219995498657</v>
      </c>
      <c r="M494" s="25">
        <v>25320</v>
      </c>
      <c r="N494" s="25">
        <v>0.62150001525878895</v>
      </c>
      <c r="O494" s="25">
        <v>12</v>
      </c>
      <c r="P494" s="25">
        <v>7</v>
      </c>
      <c r="Q494" s="25">
        <v>5</v>
      </c>
      <c r="R494" s="25">
        <v>1</v>
      </c>
      <c r="S494" s="23">
        <v>9</v>
      </c>
      <c r="T494" s="23">
        <v>25.319999694824201</v>
      </c>
      <c r="U494" s="25"/>
      <c r="V494" s="23">
        <v>81</v>
      </c>
    </row>
    <row r="495" spans="1:22" x14ac:dyDescent="0.25">
      <c r="A495" s="22">
        <v>0</v>
      </c>
      <c r="B495" s="25">
        <v>0</v>
      </c>
      <c r="C495" s="23">
        <v>0</v>
      </c>
      <c r="D495" s="23">
        <v>3</v>
      </c>
      <c r="E495" s="23">
        <v>47</v>
      </c>
      <c r="F495" s="23">
        <v>12</v>
      </c>
      <c r="G495" s="25"/>
      <c r="H495" s="25">
        <v>0</v>
      </c>
      <c r="I495" s="25">
        <v>2094</v>
      </c>
      <c r="J495" s="25">
        <v>47</v>
      </c>
      <c r="K495" s="25">
        <v>10</v>
      </c>
      <c r="L495" s="25">
        <v>6.44700002670288</v>
      </c>
      <c r="M495" s="25">
        <v>13530</v>
      </c>
      <c r="N495" s="25">
        <v>0.75150001049041804</v>
      </c>
      <c r="O495" s="25">
        <v>12</v>
      </c>
      <c r="P495" s="25">
        <v>10</v>
      </c>
      <c r="Q495" s="25">
        <v>7.5</v>
      </c>
      <c r="R495" s="25">
        <v>1</v>
      </c>
      <c r="S495" s="23">
        <v>14</v>
      </c>
      <c r="T495" s="23">
        <v>13.5299997329712</v>
      </c>
      <c r="U495" s="25"/>
      <c r="V495" s="23">
        <v>196</v>
      </c>
    </row>
    <row r="496" spans="1:22" x14ac:dyDescent="0.25">
      <c r="A496" s="22">
        <v>0</v>
      </c>
      <c r="B496" s="25">
        <v>0</v>
      </c>
      <c r="C496" s="23">
        <v>1</v>
      </c>
      <c r="D496" s="23">
        <v>1</v>
      </c>
      <c r="E496" s="23">
        <v>32</v>
      </c>
      <c r="F496" s="23">
        <v>12</v>
      </c>
      <c r="G496" s="25"/>
      <c r="H496" s="25">
        <v>0</v>
      </c>
      <c r="I496" s="25">
        <v>2250</v>
      </c>
      <c r="J496" s="25">
        <v>33</v>
      </c>
      <c r="K496" s="25">
        <v>12</v>
      </c>
      <c r="L496" s="25">
        <v>6.5777997970581099</v>
      </c>
      <c r="M496" s="25">
        <v>14800</v>
      </c>
      <c r="N496" s="25">
        <v>0.72149997949600198</v>
      </c>
      <c r="O496" s="25">
        <v>7</v>
      </c>
      <c r="P496" s="25">
        <v>7</v>
      </c>
      <c r="Q496" s="25">
        <v>9</v>
      </c>
      <c r="R496" s="25">
        <v>1</v>
      </c>
      <c r="S496" s="23">
        <v>13</v>
      </c>
      <c r="T496" s="23">
        <v>14.800000190734901</v>
      </c>
      <c r="U496" s="25"/>
      <c r="V496" s="23">
        <v>169</v>
      </c>
    </row>
    <row r="497" spans="1:22" x14ac:dyDescent="0.25">
      <c r="A497" s="22">
        <v>0</v>
      </c>
      <c r="B497" s="25">
        <v>0</v>
      </c>
      <c r="C497" s="23">
        <v>1</v>
      </c>
      <c r="D497" s="23">
        <v>2</v>
      </c>
      <c r="E497" s="23">
        <v>43</v>
      </c>
      <c r="F497" s="23">
        <v>12</v>
      </c>
      <c r="G497" s="25"/>
      <c r="H497" s="25">
        <v>0</v>
      </c>
      <c r="I497" s="25">
        <v>2000</v>
      </c>
      <c r="J497" s="25">
        <v>46</v>
      </c>
      <c r="K497" s="25">
        <v>12</v>
      </c>
      <c r="L497" s="25">
        <v>6.0999999046325701</v>
      </c>
      <c r="M497" s="25">
        <v>17400</v>
      </c>
      <c r="N497" s="25">
        <v>0.75150001049041804</v>
      </c>
      <c r="O497" s="25">
        <v>12</v>
      </c>
      <c r="P497" s="25">
        <v>7</v>
      </c>
      <c r="Q497" s="25">
        <v>7.5</v>
      </c>
      <c r="R497" s="25">
        <v>0</v>
      </c>
      <c r="S497" s="23">
        <v>8</v>
      </c>
      <c r="T497" s="23">
        <v>17.399999618530298</v>
      </c>
      <c r="U497" s="25"/>
      <c r="V497" s="23">
        <v>64</v>
      </c>
    </row>
    <row r="498" spans="1:22" x14ac:dyDescent="0.25">
      <c r="A498" s="22">
        <v>0</v>
      </c>
      <c r="B498" s="25">
        <v>0</v>
      </c>
      <c r="C498" s="23">
        <v>1</v>
      </c>
      <c r="D498" s="23">
        <v>4</v>
      </c>
      <c r="E498" s="23">
        <v>42</v>
      </c>
      <c r="F498" s="23">
        <v>11</v>
      </c>
      <c r="G498" s="25"/>
      <c r="H498" s="25">
        <v>0</v>
      </c>
      <c r="I498" s="25">
        <v>2600</v>
      </c>
      <c r="J498" s="25">
        <v>48</v>
      </c>
      <c r="K498" s="25">
        <v>10</v>
      </c>
      <c r="L498" s="25">
        <v>4.2308001518249503</v>
      </c>
      <c r="M498" s="25">
        <v>15980</v>
      </c>
      <c r="N498" s="25">
        <v>0.78149998188018799</v>
      </c>
      <c r="O498" s="25">
        <v>10</v>
      </c>
      <c r="P498" s="25">
        <v>10</v>
      </c>
      <c r="Q498" s="25">
        <v>3</v>
      </c>
      <c r="R498" s="25">
        <v>0</v>
      </c>
      <c r="S498" s="23">
        <v>0</v>
      </c>
      <c r="T498" s="23">
        <v>15.9799995422363</v>
      </c>
      <c r="U498" s="25"/>
      <c r="V498" s="23">
        <v>0</v>
      </c>
    </row>
    <row r="499" spans="1:22" x14ac:dyDescent="0.25">
      <c r="A499" s="22">
        <v>0</v>
      </c>
      <c r="B499" s="25">
        <v>0</v>
      </c>
      <c r="C499" s="23">
        <v>0</v>
      </c>
      <c r="D499" s="23">
        <v>0</v>
      </c>
      <c r="E499" s="23">
        <v>56</v>
      </c>
      <c r="F499" s="23">
        <v>12</v>
      </c>
      <c r="G499" s="25"/>
      <c r="H499" s="25">
        <v>0</v>
      </c>
      <c r="I499" s="25">
        <v>4368</v>
      </c>
      <c r="J499" s="25">
        <v>57</v>
      </c>
      <c r="K499" s="25">
        <v>8</v>
      </c>
      <c r="L499" s="25">
        <v>2.2170000076293999</v>
      </c>
      <c r="M499" s="25">
        <v>16576</v>
      </c>
      <c r="N499" s="25">
        <v>0.72149997949600198</v>
      </c>
      <c r="O499" s="25">
        <v>7</v>
      </c>
      <c r="P499" s="25">
        <v>7</v>
      </c>
      <c r="Q499" s="25">
        <v>7.5</v>
      </c>
      <c r="R499" s="25">
        <v>0</v>
      </c>
      <c r="S499" s="23">
        <v>1</v>
      </c>
      <c r="T499" s="23">
        <v>16.5760002136231</v>
      </c>
      <c r="U499" s="25"/>
      <c r="V499" s="23">
        <v>1</v>
      </c>
    </row>
    <row r="500" spans="1:22" x14ac:dyDescent="0.25">
      <c r="A500" s="22">
        <v>0</v>
      </c>
      <c r="B500" s="25">
        <v>0</v>
      </c>
      <c r="C500" s="23">
        <v>0</v>
      </c>
      <c r="D500" s="23">
        <v>5</v>
      </c>
      <c r="E500" s="23">
        <v>38</v>
      </c>
      <c r="F500" s="23">
        <v>13</v>
      </c>
      <c r="G500" s="25"/>
      <c r="H500" s="25">
        <v>2.25</v>
      </c>
      <c r="I500" s="25">
        <v>3068</v>
      </c>
      <c r="J500" s="25">
        <v>40</v>
      </c>
      <c r="K500" s="25">
        <v>16</v>
      </c>
      <c r="L500" s="25">
        <v>6.51889991760254</v>
      </c>
      <c r="M500" s="25">
        <v>21850</v>
      </c>
      <c r="N500" s="25">
        <v>0.69150000810623202</v>
      </c>
      <c r="O500" s="25">
        <v>12</v>
      </c>
      <c r="P500" s="25">
        <v>7</v>
      </c>
      <c r="Q500" s="25">
        <v>11</v>
      </c>
      <c r="R500" s="25">
        <v>1</v>
      </c>
      <c r="S500" s="23">
        <v>3</v>
      </c>
      <c r="T500" s="23">
        <v>21.850000381469702</v>
      </c>
      <c r="U500" s="25"/>
      <c r="V500" s="23">
        <v>9</v>
      </c>
    </row>
    <row r="501" spans="1:22" x14ac:dyDescent="0.25">
      <c r="A501" s="22">
        <v>0</v>
      </c>
      <c r="B501" s="25">
        <v>0</v>
      </c>
      <c r="C501" s="23">
        <v>0</v>
      </c>
      <c r="D501" s="23">
        <v>2</v>
      </c>
      <c r="E501" s="23">
        <v>52</v>
      </c>
      <c r="F501" s="23">
        <v>12</v>
      </c>
      <c r="G501" s="25"/>
      <c r="H501" s="25">
        <v>0</v>
      </c>
      <c r="I501" s="25">
        <v>2218</v>
      </c>
      <c r="J501" s="25">
        <v>51</v>
      </c>
      <c r="K501" s="25">
        <v>11</v>
      </c>
      <c r="L501" s="25">
        <v>6.4923000335693404</v>
      </c>
      <c r="M501" s="25">
        <v>14600</v>
      </c>
      <c r="N501" s="25">
        <v>0.72149997949600198</v>
      </c>
      <c r="O501" s="25">
        <v>7</v>
      </c>
      <c r="P501" s="25">
        <v>7</v>
      </c>
      <c r="Q501" s="25">
        <v>14</v>
      </c>
      <c r="R501" s="25">
        <v>1</v>
      </c>
      <c r="S501" s="23">
        <v>13</v>
      </c>
      <c r="T501" s="23">
        <v>14.6000003814697</v>
      </c>
      <c r="U501" s="25"/>
      <c r="V501" s="23">
        <v>169</v>
      </c>
    </row>
    <row r="502" spans="1:22" x14ac:dyDescent="0.25">
      <c r="A502" s="22">
        <v>0</v>
      </c>
      <c r="B502" s="25">
        <v>0</v>
      </c>
      <c r="C502" s="23">
        <v>0</v>
      </c>
      <c r="D502" s="23">
        <v>0</v>
      </c>
      <c r="E502" s="23">
        <v>50</v>
      </c>
      <c r="F502" s="23">
        <v>12</v>
      </c>
      <c r="G502" s="25"/>
      <c r="H502" s="25">
        <v>0</v>
      </c>
      <c r="I502" s="25">
        <v>1848</v>
      </c>
      <c r="J502" s="25">
        <v>56</v>
      </c>
      <c r="K502" s="25">
        <v>12</v>
      </c>
      <c r="L502" s="25">
        <v>11.364000320434601</v>
      </c>
      <c r="M502" s="25">
        <v>21600</v>
      </c>
      <c r="N502" s="25">
        <v>0.66149997711181596</v>
      </c>
      <c r="O502" s="25">
        <v>12</v>
      </c>
      <c r="P502" s="25">
        <v>12</v>
      </c>
      <c r="Q502" s="25">
        <v>7.5</v>
      </c>
      <c r="R502" s="25">
        <v>1</v>
      </c>
      <c r="S502" s="23">
        <v>3</v>
      </c>
      <c r="T502" s="23">
        <v>21.600000381469702</v>
      </c>
      <c r="U502" s="25"/>
      <c r="V502" s="23">
        <v>9</v>
      </c>
    </row>
    <row r="503" spans="1:22" x14ac:dyDescent="0.25">
      <c r="A503" s="22">
        <v>0</v>
      </c>
      <c r="B503" s="25">
        <v>0</v>
      </c>
      <c r="C503" s="23">
        <v>0</v>
      </c>
      <c r="D503" s="23">
        <v>0</v>
      </c>
      <c r="E503" s="23">
        <v>33</v>
      </c>
      <c r="F503" s="23">
        <v>16</v>
      </c>
      <c r="G503" s="25"/>
      <c r="H503" s="25">
        <v>0</v>
      </c>
      <c r="I503" s="25">
        <v>2430</v>
      </c>
      <c r="J503" s="25">
        <v>33</v>
      </c>
      <c r="K503" s="25">
        <v>17</v>
      </c>
      <c r="L503" s="25">
        <v>9.8765001296997106</v>
      </c>
      <c r="M503" s="25">
        <v>24000</v>
      </c>
      <c r="N503" s="25">
        <v>0.66149997711181596</v>
      </c>
      <c r="O503" s="25">
        <v>12</v>
      </c>
      <c r="P503" s="25">
        <v>12</v>
      </c>
      <c r="Q503" s="25">
        <v>7.5</v>
      </c>
      <c r="R503" s="25">
        <v>1</v>
      </c>
      <c r="S503" s="23">
        <v>8</v>
      </c>
      <c r="T503" s="23">
        <v>24</v>
      </c>
      <c r="U503" s="25"/>
      <c r="V503" s="23">
        <v>64</v>
      </c>
    </row>
    <row r="504" spans="1:22" x14ac:dyDescent="0.25">
      <c r="A504" s="22">
        <v>0</v>
      </c>
      <c r="B504" s="25">
        <v>0</v>
      </c>
      <c r="C504" s="23">
        <v>0</v>
      </c>
      <c r="D504" s="23">
        <v>2</v>
      </c>
      <c r="E504" s="23">
        <v>44</v>
      </c>
      <c r="F504" s="23">
        <v>16</v>
      </c>
      <c r="G504" s="25"/>
      <c r="H504" s="25">
        <v>0</v>
      </c>
      <c r="I504" s="25">
        <v>2640</v>
      </c>
      <c r="J504" s="25">
        <v>44</v>
      </c>
      <c r="K504" s="25">
        <v>17</v>
      </c>
      <c r="L504" s="25">
        <v>7.6575999259948704</v>
      </c>
      <c r="M504" s="25">
        <v>20883</v>
      </c>
      <c r="N504" s="25">
        <v>0.69150000810623202</v>
      </c>
      <c r="O504" s="25">
        <v>7</v>
      </c>
      <c r="P504" s="25">
        <v>7</v>
      </c>
      <c r="Q504" s="25">
        <v>7.5</v>
      </c>
      <c r="R504" s="25">
        <v>1</v>
      </c>
      <c r="S504" s="23">
        <v>8</v>
      </c>
      <c r="T504" s="23">
        <v>20.882999420166001</v>
      </c>
      <c r="U504" s="25"/>
      <c r="V504" s="23">
        <v>64</v>
      </c>
    </row>
    <row r="505" spans="1:22" x14ac:dyDescent="0.25">
      <c r="A505" s="22">
        <v>0</v>
      </c>
      <c r="B505" s="25">
        <v>0</v>
      </c>
      <c r="C505" s="23">
        <v>0</v>
      </c>
      <c r="D505" s="23">
        <v>1</v>
      </c>
      <c r="E505" s="23">
        <v>41</v>
      </c>
      <c r="F505" s="23">
        <v>12</v>
      </c>
      <c r="G505" s="25"/>
      <c r="H505" s="25">
        <v>0</v>
      </c>
      <c r="I505" s="25">
        <v>2108</v>
      </c>
      <c r="J505" s="25">
        <v>42</v>
      </c>
      <c r="K505" s="25">
        <v>16</v>
      </c>
      <c r="L505" s="25">
        <v>8.3016996383666992</v>
      </c>
      <c r="M505" s="25">
        <v>19500</v>
      </c>
      <c r="N505" s="25">
        <v>0.69150000810623202</v>
      </c>
      <c r="O505" s="25">
        <v>7</v>
      </c>
      <c r="P505" s="25">
        <v>7</v>
      </c>
      <c r="Q505" s="25">
        <v>14</v>
      </c>
      <c r="R505" s="25">
        <v>0</v>
      </c>
      <c r="S505" s="23">
        <v>18</v>
      </c>
      <c r="T505" s="23">
        <v>19.5</v>
      </c>
      <c r="U505" s="25"/>
      <c r="V505" s="23">
        <v>324</v>
      </c>
    </row>
    <row r="506" spans="1:22" x14ac:dyDescent="0.25">
      <c r="A506" s="22">
        <v>0</v>
      </c>
      <c r="B506" s="25">
        <v>0</v>
      </c>
      <c r="C506" s="23">
        <v>0</v>
      </c>
      <c r="D506" s="23">
        <v>1</v>
      </c>
      <c r="E506" s="23">
        <v>45</v>
      </c>
      <c r="F506" s="23">
        <v>12</v>
      </c>
      <c r="G506" s="25"/>
      <c r="H506" s="25">
        <v>0</v>
      </c>
      <c r="I506" s="25">
        <v>1998</v>
      </c>
      <c r="J506" s="25">
        <v>45</v>
      </c>
      <c r="K506" s="25">
        <v>12</v>
      </c>
      <c r="L506" s="25">
        <v>14.114000320434601</v>
      </c>
      <c r="M506" s="25">
        <v>42800</v>
      </c>
      <c r="N506" s="25">
        <v>0.62150001525878895</v>
      </c>
      <c r="O506" s="25">
        <v>14</v>
      </c>
      <c r="P506" s="25">
        <v>12</v>
      </c>
      <c r="Q506" s="25">
        <v>11</v>
      </c>
      <c r="R506" s="25">
        <v>1</v>
      </c>
      <c r="S506" s="23">
        <v>2</v>
      </c>
      <c r="T506" s="23">
        <v>42.799999237060597</v>
      </c>
      <c r="U506" s="25"/>
      <c r="V506" s="23">
        <v>4</v>
      </c>
    </row>
    <row r="507" spans="1:22" x14ac:dyDescent="0.25">
      <c r="A507" s="22">
        <v>0</v>
      </c>
      <c r="B507" s="25">
        <v>0</v>
      </c>
      <c r="C507" s="23">
        <v>0</v>
      </c>
      <c r="D507" s="23">
        <v>0</v>
      </c>
      <c r="E507" s="23">
        <v>53</v>
      </c>
      <c r="F507" s="23">
        <v>14</v>
      </c>
      <c r="G507" s="25"/>
      <c r="H507" s="25">
        <v>0</v>
      </c>
      <c r="I507" s="25">
        <v>2500</v>
      </c>
      <c r="J507" s="25">
        <v>55</v>
      </c>
      <c r="K507" s="25">
        <v>16</v>
      </c>
      <c r="L507" s="25">
        <v>16</v>
      </c>
      <c r="M507" s="25">
        <v>41500</v>
      </c>
      <c r="N507" s="25">
        <v>0.52149999141693104</v>
      </c>
      <c r="O507" s="25">
        <v>7</v>
      </c>
      <c r="P507" s="25">
        <v>7</v>
      </c>
      <c r="Q507" s="25">
        <v>7.5</v>
      </c>
      <c r="R507" s="25">
        <v>0</v>
      </c>
      <c r="S507" s="23">
        <v>3</v>
      </c>
      <c r="T507" s="23">
        <v>41.5</v>
      </c>
      <c r="U507" s="25"/>
      <c r="V507" s="23">
        <v>9</v>
      </c>
    </row>
    <row r="508" spans="1:22" x14ac:dyDescent="0.25">
      <c r="A508" s="22">
        <v>0</v>
      </c>
      <c r="B508" s="25">
        <v>0</v>
      </c>
      <c r="C508" s="23">
        <v>0</v>
      </c>
      <c r="D508" s="23">
        <v>0</v>
      </c>
      <c r="E508" s="23">
        <v>53</v>
      </c>
      <c r="F508" s="23">
        <v>14</v>
      </c>
      <c r="G508" s="25"/>
      <c r="H508" s="25">
        <v>0</v>
      </c>
      <c r="I508" s="25">
        <v>1665</v>
      </c>
      <c r="J508" s="25">
        <v>56</v>
      </c>
      <c r="K508" s="25">
        <v>17</v>
      </c>
      <c r="L508" s="25">
        <v>11.2910003662109</v>
      </c>
      <c r="M508" s="25">
        <v>18965</v>
      </c>
      <c r="N508" s="25">
        <v>0.69150000810623202</v>
      </c>
      <c r="O508" s="25">
        <v>12</v>
      </c>
      <c r="P508" s="25">
        <v>12</v>
      </c>
      <c r="Q508" s="25">
        <v>14</v>
      </c>
      <c r="R508" s="25">
        <v>1</v>
      </c>
      <c r="S508" s="23">
        <v>5</v>
      </c>
      <c r="T508" s="23">
        <v>18.965000152587901</v>
      </c>
      <c r="U508" s="25"/>
      <c r="V508" s="23">
        <v>25</v>
      </c>
    </row>
    <row r="509" spans="1:22" x14ac:dyDescent="0.25">
      <c r="A509" s="22">
        <v>0</v>
      </c>
      <c r="B509" s="25">
        <v>0</v>
      </c>
      <c r="C509" s="23">
        <v>0</v>
      </c>
      <c r="D509" s="23">
        <v>1</v>
      </c>
      <c r="E509" s="23">
        <v>42</v>
      </c>
      <c r="F509" s="23">
        <v>12</v>
      </c>
      <c r="G509" s="25"/>
      <c r="H509" s="25">
        <v>0</v>
      </c>
      <c r="I509" s="25">
        <v>2990</v>
      </c>
      <c r="J509" s="25">
        <v>46</v>
      </c>
      <c r="K509" s="25">
        <v>12</v>
      </c>
      <c r="L509" s="25">
        <v>2.33949995040894</v>
      </c>
      <c r="M509" s="25">
        <v>16100</v>
      </c>
      <c r="N509" s="25">
        <v>0.72149997949600198</v>
      </c>
      <c r="O509" s="25">
        <v>12</v>
      </c>
      <c r="P509" s="25">
        <v>10</v>
      </c>
      <c r="Q509" s="25">
        <v>9.5</v>
      </c>
      <c r="R509" s="25">
        <v>1</v>
      </c>
      <c r="S509" s="23">
        <v>2</v>
      </c>
      <c r="T509" s="23">
        <v>16.100000381469702</v>
      </c>
      <c r="U509" s="25"/>
      <c r="V509" s="23">
        <v>4</v>
      </c>
    </row>
    <row r="510" spans="1:22" x14ac:dyDescent="0.25">
      <c r="A510" s="22">
        <v>0</v>
      </c>
      <c r="B510" s="25">
        <v>0</v>
      </c>
      <c r="C510" s="23">
        <v>2</v>
      </c>
      <c r="D510" s="23">
        <v>0</v>
      </c>
      <c r="E510" s="23">
        <v>32</v>
      </c>
      <c r="F510" s="23">
        <v>13</v>
      </c>
      <c r="G510" s="25"/>
      <c r="H510" s="25">
        <v>0</v>
      </c>
      <c r="I510" s="25">
        <v>1795</v>
      </c>
      <c r="J510" s="25">
        <v>35</v>
      </c>
      <c r="K510" s="25">
        <v>16</v>
      </c>
      <c r="L510" s="25">
        <v>7.79939985275269</v>
      </c>
      <c r="M510" s="25">
        <v>14700</v>
      </c>
      <c r="N510" s="25">
        <v>0.72149997949600198</v>
      </c>
      <c r="O510" s="25">
        <v>12</v>
      </c>
      <c r="P510" s="25">
        <v>17</v>
      </c>
      <c r="Q510" s="25">
        <v>7.5</v>
      </c>
      <c r="R510" s="25">
        <v>1</v>
      </c>
      <c r="S510" s="23">
        <v>10</v>
      </c>
      <c r="T510" s="23">
        <v>14.699999809265099</v>
      </c>
      <c r="U510" s="25"/>
      <c r="V510" s="23">
        <v>100</v>
      </c>
    </row>
    <row r="511" spans="1:22" x14ac:dyDescent="0.25">
      <c r="A511" s="22">
        <v>0</v>
      </c>
      <c r="B511" s="25">
        <v>0</v>
      </c>
      <c r="C511" s="23">
        <v>0</v>
      </c>
      <c r="D511" s="23">
        <v>0</v>
      </c>
      <c r="E511" s="23">
        <v>56</v>
      </c>
      <c r="F511" s="23">
        <v>12</v>
      </c>
      <c r="G511" s="25"/>
      <c r="H511" s="25">
        <v>0</v>
      </c>
      <c r="I511" s="25">
        <v>2500</v>
      </c>
      <c r="J511" s="25">
        <v>53</v>
      </c>
      <c r="K511" s="25">
        <v>12</v>
      </c>
      <c r="L511" s="25">
        <v>6</v>
      </c>
      <c r="M511" s="25">
        <v>18800</v>
      </c>
      <c r="N511" s="25">
        <v>0.72149997949600198</v>
      </c>
      <c r="O511" s="25">
        <v>7</v>
      </c>
      <c r="P511" s="25">
        <v>7</v>
      </c>
      <c r="Q511" s="25">
        <v>7.5</v>
      </c>
      <c r="R511" s="25">
        <v>1</v>
      </c>
      <c r="S511" s="23">
        <v>30</v>
      </c>
      <c r="T511" s="23">
        <v>18.7999992370606</v>
      </c>
      <c r="U511" s="25"/>
      <c r="V511" s="23">
        <v>900</v>
      </c>
    </row>
    <row r="512" spans="1:22" x14ac:dyDescent="0.25">
      <c r="A512" s="22">
        <v>0</v>
      </c>
      <c r="B512" s="25">
        <v>0</v>
      </c>
      <c r="C512" s="23">
        <v>1</v>
      </c>
      <c r="D512" s="23">
        <v>3</v>
      </c>
      <c r="E512" s="23">
        <v>37</v>
      </c>
      <c r="F512" s="23">
        <v>11</v>
      </c>
      <c r="G512" s="25"/>
      <c r="H512" s="25">
        <v>0</v>
      </c>
      <c r="I512" s="25">
        <v>2205</v>
      </c>
      <c r="J512" s="25">
        <v>40</v>
      </c>
      <c r="K512" s="25">
        <v>11</v>
      </c>
      <c r="L512" s="25">
        <v>6.6893000602722203</v>
      </c>
      <c r="M512" s="25">
        <v>14750</v>
      </c>
      <c r="N512" s="25">
        <v>0.75150001049041804</v>
      </c>
      <c r="O512" s="25">
        <v>10</v>
      </c>
      <c r="P512" s="25">
        <v>7</v>
      </c>
      <c r="Q512" s="25">
        <v>11</v>
      </c>
      <c r="R512" s="25">
        <v>1</v>
      </c>
      <c r="S512" s="23">
        <v>1</v>
      </c>
      <c r="T512" s="23">
        <v>14.75</v>
      </c>
      <c r="U512" s="25"/>
      <c r="V512" s="23">
        <v>1</v>
      </c>
    </row>
    <row r="513" spans="1:22" x14ac:dyDescent="0.25">
      <c r="A513" s="22">
        <v>0</v>
      </c>
      <c r="B513" s="25">
        <v>0</v>
      </c>
      <c r="C513" s="23">
        <v>1</v>
      </c>
      <c r="D513" s="23">
        <v>2</v>
      </c>
      <c r="E513" s="23">
        <v>40</v>
      </c>
      <c r="F513" s="23">
        <v>12</v>
      </c>
      <c r="G513" s="25"/>
      <c r="H513" s="25">
        <v>0</v>
      </c>
      <c r="I513" s="25">
        <v>2460</v>
      </c>
      <c r="J513" s="25">
        <v>42</v>
      </c>
      <c r="K513" s="25">
        <v>14</v>
      </c>
      <c r="L513" s="25">
        <v>8.5366001129150408</v>
      </c>
      <c r="M513" s="25">
        <v>21000</v>
      </c>
      <c r="N513" s="25">
        <v>0.69150000810623202</v>
      </c>
      <c r="O513" s="25">
        <v>12</v>
      </c>
      <c r="P513" s="25">
        <v>7</v>
      </c>
      <c r="Q513" s="25">
        <v>14</v>
      </c>
      <c r="R513" s="25">
        <v>1</v>
      </c>
      <c r="S513" s="23">
        <v>5</v>
      </c>
      <c r="T513" s="23">
        <v>21</v>
      </c>
      <c r="U513" s="25"/>
      <c r="V513" s="23">
        <v>25</v>
      </c>
    </row>
    <row r="514" spans="1:22" x14ac:dyDescent="0.25">
      <c r="A514" s="22">
        <v>0</v>
      </c>
      <c r="B514" s="25">
        <v>0</v>
      </c>
      <c r="C514" s="23">
        <v>0</v>
      </c>
      <c r="D514" s="23">
        <v>3</v>
      </c>
      <c r="E514" s="23">
        <v>54</v>
      </c>
      <c r="F514" s="23">
        <v>15</v>
      </c>
      <c r="G514" s="25"/>
      <c r="H514" s="25">
        <v>0</v>
      </c>
      <c r="I514" s="25">
        <v>1880</v>
      </c>
      <c r="J514" s="25">
        <v>55</v>
      </c>
      <c r="K514" s="25">
        <v>16</v>
      </c>
      <c r="L514" s="25">
        <v>13.829999923706101</v>
      </c>
      <c r="M514" s="25">
        <v>35400</v>
      </c>
      <c r="N514" s="25">
        <v>0.62150001525878895</v>
      </c>
      <c r="O514" s="25">
        <v>0</v>
      </c>
      <c r="P514" s="25">
        <v>7</v>
      </c>
      <c r="Q514" s="25">
        <v>7.5</v>
      </c>
      <c r="R514" s="25">
        <v>1</v>
      </c>
      <c r="S514" s="23">
        <v>8</v>
      </c>
      <c r="T514" s="23">
        <v>35.400001525878899</v>
      </c>
      <c r="U514" s="25"/>
      <c r="V514" s="23">
        <v>64</v>
      </c>
    </row>
    <row r="515" spans="1:22" x14ac:dyDescent="0.25">
      <c r="A515" s="22">
        <v>0</v>
      </c>
      <c r="B515" s="25">
        <v>0</v>
      </c>
      <c r="C515" s="23">
        <v>0</v>
      </c>
      <c r="D515" s="23">
        <v>0</v>
      </c>
      <c r="E515" s="23">
        <v>53</v>
      </c>
      <c r="F515" s="23">
        <v>7</v>
      </c>
      <c r="G515" s="25"/>
      <c r="H515" s="25">
        <v>0</v>
      </c>
      <c r="I515" s="25">
        <v>3481</v>
      </c>
      <c r="J515" s="25">
        <v>53</v>
      </c>
      <c r="K515" s="25">
        <v>9</v>
      </c>
      <c r="L515" s="25">
        <v>1.4800000190734901</v>
      </c>
      <c r="M515" s="25">
        <v>10700</v>
      </c>
      <c r="N515" s="25">
        <v>0.75150001049041804</v>
      </c>
      <c r="O515" s="25">
        <v>7</v>
      </c>
      <c r="P515" s="25">
        <v>7</v>
      </c>
      <c r="Q515" s="25">
        <v>7.5</v>
      </c>
      <c r="R515" s="25">
        <v>0</v>
      </c>
      <c r="S515" s="23">
        <v>0</v>
      </c>
      <c r="T515" s="23">
        <v>10.699999809265099</v>
      </c>
      <c r="U515" s="25"/>
      <c r="V515" s="23">
        <v>0</v>
      </c>
    </row>
    <row r="516" spans="1:22" x14ac:dyDescent="0.25">
      <c r="A516" s="22">
        <v>0</v>
      </c>
      <c r="B516" s="25">
        <v>0</v>
      </c>
      <c r="C516" s="23">
        <v>0</v>
      </c>
      <c r="D516" s="23">
        <v>1</v>
      </c>
      <c r="E516" s="23">
        <v>48</v>
      </c>
      <c r="F516" s="23">
        <v>12</v>
      </c>
      <c r="G516" s="25"/>
      <c r="H516" s="25">
        <v>0</v>
      </c>
      <c r="I516" s="25">
        <v>2450</v>
      </c>
      <c r="J516" s="25">
        <v>51</v>
      </c>
      <c r="K516" s="25">
        <v>12</v>
      </c>
      <c r="L516" s="25">
        <v>8.5713996887206996</v>
      </c>
      <c r="M516" s="25">
        <v>24500</v>
      </c>
      <c r="N516" s="25">
        <v>0.66149997711181596</v>
      </c>
      <c r="O516" s="25">
        <v>7</v>
      </c>
      <c r="P516" s="25">
        <v>7</v>
      </c>
      <c r="Q516" s="25">
        <v>9.5</v>
      </c>
      <c r="R516" s="25">
        <v>1</v>
      </c>
      <c r="S516" s="23">
        <v>4</v>
      </c>
      <c r="T516" s="23">
        <v>24.5</v>
      </c>
      <c r="U516" s="25"/>
      <c r="V516" s="23">
        <v>16</v>
      </c>
    </row>
    <row r="517" spans="1:22" x14ac:dyDescent="0.25">
      <c r="A517" s="22">
        <v>0</v>
      </c>
      <c r="B517" s="25">
        <v>0</v>
      </c>
      <c r="C517" s="23">
        <v>1</v>
      </c>
      <c r="D517" s="23">
        <v>2</v>
      </c>
      <c r="E517" s="23">
        <v>36</v>
      </c>
      <c r="F517" s="23">
        <v>12</v>
      </c>
      <c r="G517" s="25"/>
      <c r="H517" s="25">
        <v>0</v>
      </c>
      <c r="I517" s="25">
        <v>2062</v>
      </c>
      <c r="J517" s="25">
        <v>38</v>
      </c>
      <c r="K517" s="25">
        <v>14</v>
      </c>
      <c r="L517" s="25">
        <v>8.2299003601074201</v>
      </c>
      <c r="M517" s="25">
        <v>17045</v>
      </c>
      <c r="N517" s="25">
        <v>0.72149997949600198</v>
      </c>
      <c r="O517" s="25">
        <v>7</v>
      </c>
      <c r="P517" s="25">
        <v>7</v>
      </c>
      <c r="Q517" s="25">
        <v>9.5</v>
      </c>
      <c r="R517" s="25">
        <v>1</v>
      </c>
      <c r="S517" s="23">
        <v>2</v>
      </c>
      <c r="T517" s="23">
        <v>17.045000076293999</v>
      </c>
      <c r="U517" s="25"/>
      <c r="V517" s="23">
        <v>4</v>
      </c>
    </row>
    <row r="518" spans="1:22" x14ac:dyDescent="0.25">
      <c r="A518" s="22">
        <v>0</v>
      </c>
      <c r="B518" s="25">
        <v>0</v>
      </c>
      <c r="C518" s="23">
        <v>0</v>
      </c>
      <c r="D518" s="23">
        <v>0</v>
      </c>
      <c r="E518" s="23">
        <v>57</v>
      </c>
      <c r="F518" s="23">
        <v>12</v>
      </c>
      <c r="G518" s="25"/>
      <c r="H518" s="25">
        <v>0</v>
      </c>
      <c r="I518" s="25">
        <v>2146</v>
      </c>
      <c r="J518" s="25">
        <v>52</v>
      </c>
      <c r="K518" s="25">
        <v>14</v>
      </c>
      <c r="L518" s="25">
        <v>8.3877000808715803</v>
      </c>
      <c r="M518" s="25">
        <v>18800</v>
      </c>
      <c r="N518" s="25">
        <v>0.69150000810623202</v>
      </c>
      <c r="O518" s="25">
        <v>7</v>
      </c>
      <c r="P518" s="25">
        <v>7</v>
      </c>
      <c r="Q518" s="25">
        <v>7.5</v>
      </c>
      <c r="R518" s="25">
        <v>1</v>
      </c>
      <c r="S518" s="23">
        <v>30</v>
      </c>
      <c r="T518" s="23">
        <v>18.7999992370606</v>
      </c>
      <c r="U518" s="25"/>
      <c r="V518" s="23">
        <v>900</v>
      </c>
    </row>
    <row r="519" spans="1:22" x14ac:dyDescent="0.25">
      <c r="A519" s="22">
        <v>0</v>
      </c>
      <c r="B519" s="25">
        <v>0</v>
      </c>
      <c r="C519" s="23">
        <v>0</v>
      </c>
      <c r="D519" s="23">
        <v>0</v>
      </c>
      <c r="E519" s="23">
        <v>51</v>
      </c>
      <c r="F519" s="23">
        <v>12</v>
      </c>
      <c r="G519" s="25"/>
      <c r="H519" s="25">
        <v>0</v>
      </c>
      <c r="I519" s="25">
        <v>1575</v>
      </c>
      <c r="J519" s="25">
        <v>49</v>
      </c>
      <c r="K519" s="25">
        <v>7</v>
      </c>
      <c r="L519" s="25">
        <v>7.3650999069213903</v>
      </c>
      <c r="M519" s="25">
        <v>14000</v>
      </c>
      <c r="N519" s="25">
        <v>0.72149997949600198</v>
      </c>
      <c r="O519" s="25">
        <v>10</v>
      </c>
      <c r="P519" s="25">
        <v>7</v>
      </c>
      <c r="Q519" s="25">
        <v>14</v>
      </c>
      <c r="R519" s="25">
        <v>1</v>
      </c>
      <c r="S519" s="23">
        <v>25</v>
      </c>
      <c r="T519" s="23">
        <v>14</v>
      </c>
      <c r="U519" s="25"/>
      <c r="V519" s="23">
        <v>625</v>
      </c>
    </row>
    <row r="520" spans="1:22" x14ac:dyDescent="0.25">
      <c r="A520" s="22">
        <v>0</v>
      </c>
      <c r="B520" s="25">
        <v>0</v>
      </c>
      <c r="C520" s="23">
        <v>0</v>
      </c>
      <c r="D520" s="23">
        <v>4</v>
      </c>
      <c r="E520" s="23">
        <v>33</v>
      </c>
      <c r="F520" s="23">
        <v>13</v>
      </c>
      <c r="G520" s="25"/>
      <c r="H520" s="25">
        <v>0</v>
      </c>
      <c r="I520" s="25">
        <v>3096</v>
      </c>
      <c r="J520" s="25">
        <v>37</v>
      </c>
      <c r="K520" s="25">
        <v>12</v>
      </c>
      <c r="L520" s="25">
        <v>3.44149994850159</v>
      </c>
      <c r="M520" s="25">
        <v>18214</v>
      </c>
      <c r="N520" s="25">
        <v>0.72149997949600198</v>
      </c>
      <c r="O520" s="25">
        <v>7</v>
      </c>
      <c r="P520" s="25">
        <v>0</v>
      </c>
      <c r="Q520" s="25">
        <v>3</v>
      </c>
      <c r="R520" s="25">
        <v>0</v>
      </c>
      <c r="S520" s="23">
        <v>3</v>
      </c>
      <c r="T520" s="23">
        <v>18.2140007019043</v>
      </c>
      <c r="U520" s="25"/>
      <c r="V520" s="23">
        <v>9</v>
      </c>
    </row>
    <row r="521" spans="1:22" x14ac:dyDescent="0.25">
      <c r="A521" s="22">
        <v>0</v>
      </c>
      <c r="B521" s="25">
        <v>0</v>
      </c>
      <c r="C521" s="23">
        <v>0</v>
      </c>
      <c r="D521" s="23">
        <v>0</v>
      </c>
      <c r="E521" s="23">
        <v>52</v>
      </c>
      <c r="F521" s="23">
        <v>12</v>
      </c>
      <c r="G521" s="25"/>
      <c r="H521" s="25">
        <v>0</v>
      </c>
      <c r="I521" s="25">
        <v>3280</v>
      </c>
      <c r="J521" s="25">
        <v>49</v>
      </c>
      <c r="K521" s="25">
        <v>11</v>
      </c>
      <c r="L521" s="25">
        <v>3.3536999225616499</v>
      </c>
      <c r="M521" s="25">
        <v>20177</v>
      </c>
      <c r="N521" s="25">
        <v>0.75150001049041804</v>
      </c>
      <c r="O521" s="25">
        <v>7</v>
      </c>
      <c r="P521" s="25">
        <v>7</v>
      </c>
      <c r="Q521" s="25">
        <v>7.5</v>
      </c>
      <c r="R521" s="25">
        <v>1</v>
      </c>
      <c r="S521" s="23">
        <v>20</v>
      </c>
      <c r="T521" s="23">
        <v>20.177000045776399</v>
      </c>
      <c r="U521" s="25"/>
      <c r="V521" s="23">
        <v>400</v>
      </c>
    </row>
    <row r="522" spans="1:22" x14ac:dyDescent="0.25">
      <c r="A522" s="22">
        <v>0</v>
      </c>
      <c r="B522" s="25">
        <v>0</v>
      </c>
      <c r="C522" s="23">
        <v>0</v>
      </c>
      <c r="D522" s="23">
        <v>0</v>
      </c>
      <c r="E522" s="23">
        <v>56</v>
      </c>
      <c r="F522" s="23">
        <v>10</v>
      </c>
      <c r="G522" s="25"/>
      <c r="H522" s="25">
        <v>0</v>
      </c>
      <c r="I522" s="25">
        <v>1680</v>
      </c>
      <c r="J522" s="25">
        <v>60</v>
      </c>
      <c r="K522" s="25">
        <v>8</v>
      </c>
      <c r="L522" s="25">
        <v>2.9762001037597701</v>
      </c>
      <c r="M522" s="25">
        <v>8300</v>
      </c>
      <c r="N522" s="25">
        <v>0.78149998188018799</v>
      </c>
      <c r="O522" s="25">
        <v>0</v>
      </c>
      <c r="P522" s="25">
        <v>7</v>
      </c>
      <c r="Q522" s="25">
        <v>7.5</v>
      </c>
      <c r="R522" s="25">
        <v>1</v>
      </c>
      <c r="S522" s="23">
        <v>20</v>
      </c>
      <c r="T522" s="23">
        <v>8.3000001907348597</v>
      </c>
      <c r="U522" s="25"/>
      <c r="V522" s="23">
        <v>400</v>
      </c>
    </row>
    <row r="523" spans="1:22" x14ac:dyDescent="0.25">
      <c r="A523" s="22">
        <v>0</v>
      </c>
      <c r="B523" s="25">
        <v>0</v>
      </c>
      <c r="C523" s="23">
        <v>1</v>
      </c>
      <c r="D523" s="23">
        <v>2</v>
      </c>
      <c r="E523" s="23">
        <v>36</v>
      </c>
      <c r="F523" s="23">
        <v>12</v>
      </c>
      <c r="G523" s="25"/>
      <c r="H523" s="25">
        <v>0</v>
      </c>
      <c r="I523" s="25">
        <v>2625</v>
      </c>
      <c r="J523" s="25">
        <v>38</v>
      </c>
      <c r="K523" s="25">
        <v>11</v>
      </c>
      <c r="L523" s="25">
        <v>5.1810002326965297</v>
      </c>
      <c r="M523" s="25">
        <v>14200</v>
      </c>
      <c r="N523" s="25">
        <v>0.75150001049041804</v>
      </c>
      <c r="O523" s="25">
        <v>14</v>
      </c>
      <c r="P523" s="25">
        <v>9</v>
      </c>
      <c r="Q523" s="25">
        <v>7.5</v>
      </c>
      <c r="R523" s="25">
        <v>1</v>
      </c>
      <c r="S523" s="23">
        <v>0</v>
      </c>
      <c r="T523" s="23">
        <v>14.199999809265099</v>
      </c>
      <c r="U523" s="25"/>
      <c r="V523" s="23">
        <v>0</v>
      </c>
    </row>
    <row r="524" spans="1:22" x14ac:dyDescent="0.25">
      <c r="A524" s="22">
        <v>0</v>
      </c>
      <c r="B524" s="25">
        <v>0</v>
      </c>
      <c r="C524" s="23">
        <v>1</v>
      </c>
      <c r="D524" s="23">
        <v>0</v>
      </c>
      <c r="E524" s="23">
        <v>36</v>
      </c>
      <c r="F524" s="23">
        <v>14</v>
      </c>
      <c r="G524" s="25"/>
      <c r="H524" s="25">
        <v>0</v>
      </c>
      <c r="I524" s="25">
        <v>1846</v>
      </c>
      <c r="J524" s="25">
        <v>50</v>
      </c>
      <c r="K524" s="25">
        <v>16</v>
      </c>
      <c r="L524" s="25">
        <v>10.293000221252401</v>
      </c>
      <c r="M524" s="25">
        <v>21768</v>
      </c>
      <c r="N524" s="25">
        <v>0.69150000810623202</v>
      </c>
      <c r="O524" s="25">
        <v>12</v>
      </c>
      <c r="P524" s="25">
        <v>12</v>
      </c>
      <c r="Q524" s="25">
        <v>7.5</v>
      </c>
      <c r="R524" s="25">
        <v>0</v>
      </c>
      <c r="S524" s="23">
        <v>15</v>
      </c>
      <c r="T524" s="23">
        <v>21.767999649047901</v>
      </c>
      <c r="U524" s="25"/>
      <c r="V524" s="23">
        <v>225</v>
      </c>
    </row>
    <row r="525" spans="1:22" x14ac:dyDescent="0.25">
      <c r="A525" s="22">
        <v>0</v>
      </c>
      <c r="B525" s="25">
        <v>0</v>
      </c>
      <c r="C525" s="23">
        <v>0</v>
      </c>
      <c r="D525" s="23">
        <v>1</v>
      </c>
      <c r="E525" s="23">
        <v>46</v>
      </c>
      <c r="F525" s="23">
        <v>12</v>
      </c>
      <c r="G525" s="25"/>
      <c r="H525" s="25">
        <v>0</v>
      </c>
      <c r="I525" s="25">
        <v>2178</v>
      </c>
      <c r="J525" s="25">
        <v>47</v>
      </c>
      <c r="K525" s="25">
        <v>10</v>
      </c>
      <c r="L525" s="25">
        <v>13.243000030517599</v>
      </c>
      <c r="M525" s="25">
        <v>29553</v>
      </c>
      <c r="N525" s="25">
        <v>0.58149999380111705</v>
      </c>
      <c r="O525" s="25">
        <v>10</v>
      </c>
      <c r="P525" s="25">
        <v>7</v>
      </c>
      <c r="Q525" s="25">
        <v>14</v>
      </c>
      <c r="R525" s="25">
        <v>1</v>
      </c>
      <c r="S525" s="23">
        <v>10</v>
      </c>
      <c r="T525" s="23">
        <v>29.55299949646</v>
      </c>
      <c r="U525" s="25"/>
      <c r="V525" s="23">
        <v>100</v>
      </c>
    </row>
    <row r="526" spans="1:22" x14ac:dyDescent="0.25">
      <c r="A526" s="22">
        <v>0</v>
      </c>
      <c r="B526" s="25">
        <v>0</v>
      </c>
      <c r="C526" s="23">
        <v>0</v>
      </c>
      <c r="D526" s="23">
        <v>3</v>
      </c>
      <c r="E526" s="23">
        <v>31</v>
      </c>
      <c r="F526" s="23">
        <v>10</v>
      </c>
      <c r="G526" s="25"/>
      <c r="H526" s="25">
        <v>0</v>
      </c>
      <c r="I526" s="25">
        <v>960</v>
      </c>
      <c r="J526" s="25">
        <v>33</v>
      </c>
      <c r="K526" s="25">
        <v>9</v>
      </c>
      <c r="L526" s="25">
        <v>3.6458001136779798</v>
      </c>
      <c r="M526" s="25">
        <v>4350</v>
      </c>
      <c r="N526" s="25">
        <v>0.94150000810623202</v>
      </c>
      <c r="O526" s="25">
        <v>7</v>
      </c>
      <c r="P526" s="25">
        <v>7</v>
      </c>
      <c r="Q526" s="25">
        <v>7.5</v>
      </c>
      <c r="R526" s="25">
        <v>0</v>
      </c>
      <c r="S526" s="23">
        <v>4</v>
      </c>
      <c r="T526" s="23">
        <v>4.3499999046325701</v>
      </c>
      <c r="U526" s="25"/>
      <c r="V526" s="23">
        <v>16</v>
      </c>
    </row>
    <row r="527" spans="1:22" x14ac:dyDescent="0.25">
      <c r="A527" s="22">
        <v>0</v>
      </c>
      <c r="B527" s="25">
        <v>0</v>
      </c>
      <c r="C527" s="23">
        <v>0</v>
      </c>
      <c r="D527" s="23">
        <v>0</v>
      </c>
      <c r="E527" s="23">
        <v>52</v>
      </c>
      <c r="F527" s="23">
        <v>11</v>
      </c>
      <c r="G527" s="25"/>
      <c r="H527" s="25">
        <v>0</v>
      </c>
      <c r="I527" s="25">
        <v>2210</v>
      </c>
      <c r="J527" s="25">
        <v>51</v>
      </c>
      <c r="K527" s="25">
        <v>12</v>
      </c>
      <c r="L527" s="25">
        <v>10.406999588012701</v>
      </c>
      <c r="M527" s="25">
        <v>24000</v>
      </c>
      <c r="N527" s="25">
        <v>0.66149997711181596</v>
      </c>
      <c r="O527" s="25">
        <v>7</v>
      </c>
      <c r="P527" s="25">
        <v>7</v>
      </c>
      <c r="Q527" s="25">
        <v>11</v>
      </c>
      <c r="R527" s="25">
        <v>1</v>
      </c>
      <c r="S527" s="23">
        <v>3</v>
      </c>
      <c r="T527" s="23">
        <v>24</v>
      </c>
      <c r="U527" s="25"/>
      <c r="V527" s="23">
        <v>9</v>
      </c>
    </row>
    <row r="528" spans="1:22" x14ac:dyDescent="0.25">
      <c r="A528" s="22">
        <v>0</v>
      </c>
      <c r="B528" s="25">
        <v>0</v>
      </c>
      <c r="C528" s="23">
        <v>0</v>
      </c>
      <c r="D528" s="23">
        <v>2</v>
      </c>
      <c r="E528" s="23">
        <v>46</v>
      </c>
      <c r="F528" s="23">
        <v>12</v>
      </c>
      <c r="G528" s="25"/>
      <c r="H528" s="25">
        <v>0</v>
      </c>
      <c r="I528" s="25">
        <v>2192</v>
      </c>
      <c r="J528" s="25">
        <v>55</v>
      </c>
      <c r="K528" s="25">
        <v>12</v>
      </c>
      <c r="L528" s="25">
        <v>8.2117004394531303</v>
      </c>
      <c r="M528" s="25">
        <v>18300</v>
      </c>
      <c r="N528" s="25">
        <v>0.69150000810623202</v>
      </c>
      <c r="O528" s="25">
        <v>7</v>
      </c>
      <c r="P528" s="25">
        <v>7</v>
      </c>
      <c r="Q528" s="25">
        <v>7.5</v>
      </c>
      <c r="R528" s="25">
        <v>1</v>
      </c>
      <c r="S528" s="23">
        <v>10</v>
      </c>
      <c r="T528" s="23">
        <v>18.2999992370606</v>
      </c>
      <c r="U528" s="25"/>
      <c r="V528" s="23">
        <v>100</v>
      </c>
    </row>
    <row r="529" spans="1:22" x14ac:dyDescent="0.25">
      <c r="A529" s="22">
        <v>0</v>
      </c>
      <c r="B529" s="25">
        <v>0</v>
      </c>
      <c r="C529" s="23">
        <v>2</v>
      </c>
      <c r="D529" s="23">
        <v>0</v>
      </c>
      <c r="E529" s="23">
        <v>35</v>
      </c>
      <c r="F529" s="23">
        <v>12</v>
      </c>
      <c r="G529" s="25"/>
      <c r="H529" s="25">
        <v>0</v>
      </c>
      <c r="I529" s="25">
        <v>1960</v>
      </c>
      <c r="J529" s="25">
        <v>44</v>
      </c>
      <c r="K529" s="25">
        <v>16</v>
      </c>
      <c r="L529" s="25">
        <v>8.6735000610351598</v>
      </c>
      <c r="M529" s="25">
        <v>17200</v>
      </c>
      <c r="N529" s="25">
        <v>0.72149997949600198</v>
      </c>
      <c r="O529" s="25">
        <v>7</v>
      </c>
      <c r="P529" s="25">
        <v>3</v>
      </c>
      <c r="Q529" s="25">
        <v>7.5</v>
      </c>
      <c r="R529" s="25">
        <v>1</v>
      </c>
      <c r="S529" s="23">
        <v>9</v>
      </c>
      <c r="T529" s="23">
        <v>17.200000762939499</v>
      </c>
      <c r="U529" s="25"/>
      <c r="V529" s="23">
        <v>81</v>
      </c>
    </row>
    <row r="530" spans="1:22" x14ac:dyDescent="0.25">
      <c r="A530" s="22">
        <v>0</v>
      </c>
      <c r="B530" s="25">
        <v>0</v>
      </c>
      <c r="C530" s="23">
        <v>0</v>
      </c>
      <c r="D530" s="23">
        <v>0</v>
      </c>
      <c r="E530" s="23">
        <v>59</v>
      </c>
      <c r="F530" s="23">
        <v>12</v>
      </c>
      <c r="G530" s="25"/>
      <c r="H530" s="25">
        <v>0</v>
      </c>
      <c r="I530" s="25">
        <v>1920</v>
      </c>
      <c r="J530" s="25">
        <v>56</v>
      </c>
      <c r="K530" s="25">
        <v>10</v>
      </c>
      <c r="L530" s="25">
        <v>8.32079982757568</v>
      </c>
      <c r="M530" s="25">
        <v>16476</v>
      </c>
      <c r="N530" s="25">
        <v>0.69150000810623202</v>
      </c>
      <c r="O530" s="25">
        <v>7</v>
      </c>
      <c r="P530" s="25">
        <v>7</v>
      </c>
      <c r="Q530" s="25">
        <v>14</v>
      </c>
      <c r="R530" s="25">
        <v>0</v>
      </c>
      <c r="S530" s="23">
        <v>7</v>
      </c>
      <c r="T530" s="23">
        <v>16.475999832153299</v>
      </c>
      <c r="U530" s="25"/>
      <c r="V530" s="23">
        <v>49</v>
      </c>
    </row>
    <row r="531" spans="1:22" x14ac:dyDescent="0.25">
      <c r="A531" s="22">
        <v>0</v>
      </c>
      <c r="B531" s="25">
        <v>0</v>
      </c>
      <c r="C531" s="23">
        <v>0</v>
      </c>
      <c r="D531" s="23">
        <v>1</v>
      </c>
      <c r="E531" s="23">
        <v>36</v>
      </c>
      <c r="F531" s="23">
        <v>8</v>
      </c>
      <c r="G531" s="25"/>
      <c r="H531" s="25">
        <v>0</v>
      </c>
      <c r="I531" s="25">
        <v>2286</v>
      </c>
      <c r="J531" s="25">
        <v>40</v>
      </c>
      <c r="K531" s="25">
        <v>12</v>
      </c>
      <c r="L531" s="25">
        <v>4.2870001792907697</v>
      </c>
      <c r="M531" s="25">
        <v>13400</v>
      </c>
      <c r="N531" s="25">
        <v>0.75150001049041804</v>
      </c>
      <c r="O531" s="25">
        <v>0</v>
      </c>
      <c r="P531" s="25">
        <v>0</v>
      </c>
      <c r="Q531" s="25">
        <v>14</v>
      </c>
      <c r="R531" s="25">
        <v>0</v>
      </c>
      <c r="S531" s="23">
        <v>12</v>
      </c>
      <c r="T531" s="23">
        <v>13.3999996185303</v>
      </c>
      <c r="U531" s="25"/>
      <c r="V531" s="23">
        <v>144</v>
      </c>
    </row>
    <row r="532" spans="1:22" x14ac:dyDescent="0.25">
      <c r="A532" s="22">
        <v>0</v>
      </c>
      <c r="B532" s="25">
        <v>0</v>
      </c>
      <c r="C532" s="23">
        <v>1</v>
      </c>
      <c r="D532" s="23">
        <v>3</v>
      </c>
      <c r="E532" s="23">
        <v>51</v>
      </c>
      <c r="F532" s="23">
        <v>7</v>
      </c>
      <c r="G532" s="25"/>
      <c r="H532" s="25">
        <v>0</v>
      </c>
      <c r="I532" s="25">
        <v>2000</v>
      </c>
      <c r="J532" s="25">
        <v>52</v>
      </c>
      <c r="K532" s="25">
        <v>7</v>
      </c>
      <c r="L532" s="25">
        <v>10.5</v>
      </c>
      <c r="M532" s="25">
        <v>44988</v>
      </c>
      <c r="N532" s="25">
        <v>0.52149999141693104</v>
      </c>
      <c r="O532" s="25">
        <v>3</v>
      </c>
      <c r="P532" s="25">
        <v>3</v>
      </c>
      <c r="Q532" s="25">
        <v>14</v>
      </c>
      <c r="R532" s="25">
        <v>0</v>
      </c>
      <c r="S532" s="23">
        <v>0</v>
      </c>
      <c r="T532" s="23">
        <v>44.987998962402301</v>
      </c>
      <c r="U532" s="25"/>
      <c r="V532" s="23">
        <v>0</v>
      </c>
    </row>
    <row r="533" spans="1:22" x14ac:dyDescent="0.25">
      <c r="A533" s="22">
        <v>0</v>
      </c>
      <c r="B533" s="25">
        <v>0</v>
      </c>
      <c r="C533" s="23">
        <v>1</v>
      </c>
      <c r="D533" s="23">
        <v>0</v>
      </c>
      <c r="E533" s="23">
        <v>31</v>
      </c>
      <c r="F533" s="23">
        <v>16</v>
      </c>
      <c r="G533" s="25"/>
      <c r="H533" s="25">
        <v>0</v>
      </c>
      <c r="I533" s="25">
        <v>2256</v>
      </c>
      <c r="J533" s="25">
        <v>31</v>
      </c>
      <c r="K533" s="25">
        <v>12</v>
      </c>
      <c r="L533" s="25">
        <v>7.9787001609802299</v>
      </c>
      <c r="M533" s="25">
        <v>18200</v>
      </c>
      <c r="N533" s="25">
        <v>0.69150000810623202</v>
      </c>
      <c r="O533" s="25">
        <v>12</v>
      </c>
      <c r="P533" s="25">
        <v>12</v>
      </c>
      <c r="Q533" s="25">
        <v>9</v>
      </c>
      <c r="R533" s="25">
        <v>1</v>
      </c>
      <c r="S533" s="23">
        <v>16</v>
      </c>
      <c r="T533" s="23">
        <v>18.200000762939499</v>
      </c>
      <c r="U533" s="25"/>
      <c r="V533" s="23">
        <v>256</v>
      </c>
    </row>
    <row r="534" spans="1:22" x14ac:dyDescent="0.25">
      <c r="A534" s="22">
        <v>0</v>
      </c>
      <c r="B534" s="25">
        <v>0</v>
      </c>
      <c r="C534" s="23">
        <v>0</v>
      </c>
      <c r="D534" s="23">
        <v>2</v>
      </c>
      <c r="E534" s="23">
        <v>31</v>
      </c>
      <c r="F534" s="23">
        <v>14</v>
      </c>
      <c r="G534" s="25"/>
      <c r="H534" s="25">
        <v>0</v>
      </c>
      <c r="I534" s="25">
        <v>2370</v>
      </c>
      <c r="J534" s="25">
        <v>36</v>
      </c>
      <c r="K534" s="25">
        <v>17</v>
      </c>
      <c r="L534" s="25">
        <v>11.8140001296997</v>
      </c>
      <c r="M534" s="25">
        <v>28000</v>
      </c>
      <c r="N534" s="25">
        <v>0.62150001525878895</v>
      </c>
      <c r="O534" s="25">
        <v>12</v>
      </c>
      <c r="P534" s="25">
        <v>12</v>
      </c>
      <c r="Q534" s="25">
        <v>14</v>
      </c>
      <c r="R534" s="25">
        <v>1</v>
      </c>
      <c r="S534" s="23">
        <v>4</v>
      </c>
      <c r="T534" s="23">
        <v>28</v>
      </c>
      <c r="U534" s="25"/>
      <c r="V534" s="23">
        <v>16</v>
      </c>
    </row>
    <row r="535" spans="1:22" x14ac:dyDescent="0.25">
      <c r="A535" s="22">
        <v>0</v>
      </c>
      <c r="B535" s="25">
        <v>0</v>
      </c>
      <c r="C535" s="23">
        <v>1</v>
      </c>
      <c r="D535" s="23">
        <v>1</v>
      </c>
      <c r="E535" s="23">
        <v>32</v>
      </c>
      <c r="F535" s="23">
        <v>12</v>
      </c>
      <c r="G535" s="25"/>
      <c r="H535" s="25">
        <v>0</v>
      </c>
      <c r="I535" s="25">
        <v>1800</v>
      </c>
      <c r="J535" s="25">
        <v>39</v>
      </c>
      <c r="K535" s="25">
        <v>13</v>
      </c>
      <c r="L535" s="25">
        <v>6.1111001968383798</v>
      </c>
      <c r="M535" s="25">
        <v>11550</v>
      </c>
      <c r="N535" s="25">
        <v>0.75150001049041804</v>
      </c>
      <c r="O535" s="25">
        <v>12</v>
      </c>
      <c r="P535" s="25">
        <v>12</v>
      </c>
      <c r="Q535" s="25">
        <v>7.5</v>
      </c>
      <c r="R535" s="25">
        <v>1</v>
      </c>
      <c r="S535" s="23">
        <v>7</v>
      </c>
      <c r="T535" s="23">
        <v>11.550000190734901</v>
      </c>
      <c r="U535" s="25"/>
      <c r="V535" s="23">
        <v>49</v>
      </c>
    </row>
    <row r="536" spans="1:22" x14ac:dyDescent="0.25">
      <c r="A536" s="22">
        <v>0</v>
      </c>
      <c r="B536" s="25">
        <v>0</v>
      </c>
      <c r="C536" s="23">
        <v>1</v>
      </c>
      <c r="D536" s="23">
        <v>2</v>
      </c>
      <c r="E536" s="23">
        <v>35</v>
      </c>
      <c r="F536" s="23">
        <v>16</v>
      </c>
      <c r="G536" s="25"/>
      <c r="H536" s="25">
        <v>0</v>
      </c>
      <c r="I536" s="25">
        <v>2250</v>
      </c>
      <c r="J536" s="25">
        <v>38</v>
      </c>
      <c r="K536" s="25">
        <v>16</v>
      </c>
      <c r="L536" s="25">
        <v>12.578000068664601</v>
      </c>
      <c r="M536" s="25">
        <v>28450</v>
      </c>
      <c r="N536" s="25">
        <v>0.62150001525878895</v>
      </c>
      <c r="O536" s="25">
        <v>12</v>
      </c>
      <c r="P536" s="25">
        <v>7</v>
      </c>
      <c r="Q536" s="25">
        <v>14</v>
      </c>
      <c r="R536" s="25">
        <v>1</v>
      </c>
      <c r="S536" s="23">
        <v>7</v>
      </c>
      <c r="T536" s="23">
        <v>28.450000762939499</v>
      </c>
      <c r="U536" s="25"/>
      <c r="V536" s="23">
        <v>49</v>
      </c>
    </row>
    <row r="537" spans="1:22" x14ac:dyDescent="0.25">
      <c r="A537" s="22">
        <v>0</v>
      </c>
      <c r="B537" s="25">
        <v>0</v>
      </c>
      <c r="C537" s="23">
        <v>0</v>
      </c>
      <c r="D537" s="23">
        <v>3</v>
      </c>
      <c r="E537" s="23">
        <v>40</v>
      </c>
      <c r="F537" s="23">
        <v>12</v>
      </c>
      <c r="G537" s="25"/>
      <c r="H537" s="25">
        <v>4.0999999046325701</v>
      </c>
      <c r="I537" s="25">
        <v>1080</v>
      </c>
      <c r="J537" s="25">
        <v>43</v>
      </c>
      <c r="K537" s="25">
        <v>12</v>
      </c>
      <c r="L537" s="25">
        <v>11.244000434875501</v>
      </c>
      <c r="M537" s="25">
        <v>15096</v>
      </c>
      <c r="N537" s="25">
        <v>0.75150001049041804</v>
      </c>
      <c r="O537" s="25">
        <v>7</v>
      </c>
      <c r="P537" s="25">
        <v>10</v>
      </c>
      <c r="Q537" s="25">
        <v>7.5</v>
      </c>
      <c r="R537" s="25">
        <v>1</v>
      </c>
      <c r="S537" s="23">
        <v>14</v>
      </c>
      <c r="T537" s="23">
        <v>15.095999717712401</v>
      </c>
      <c r="U537" s="25"/>
      <c r="V537" s="23">
        <v>196</v>
      </c>
    </row>
    <row r="538" spans="1:22" x14ac:dyDescent="0.25">
      <c r="A538" s="22">
        <v>0</v>
      </c>
      <c r="B538" s="25">
        <v>0</v>
      </c>
      <c r="C538" s="23">
        <v>1</v>
      </c>
      <c r="D538" s="23">
        <v>2</v>
      </c>
      <c r="E538" s="23">
        <v>33</v>
      </c>
      <c r="F538" s="23">
        <v>10</v>
      </c>
      <c r="G538" s="25"/>
      <c r="H538" s="25">
        <v>0</v>
      </c>
      <c r="I538" s="25">
        <v>2840</v>
      </c>
      <c r="J538" s="25">
        <v>38</v>
      </c>
      <c r="K538" s="25">
        <v>12</v>
      </c>
      <c r="L538" s="25">
        <v>2.7407999038696298</v>
      </c>
      <c r="M538" s="25">
        <v>8009</v>
      </c>
      <c r="N538" s="25">
        <v>0.78149998188018799</v>
      </c>
      <c r="O538" s="25">
        <v>7</v>
      </c>
      <c r="P538" s="25">
        <v>7</v>
      </c>
      <c r="Q538" s="25">
        <v>14</v>
      </c>
      <c r="R538" s="25">
        <v>0</v>
      </c>
      <c r="S538" s="23">
        <v>2</v>
      </c>
      <c r="T538" s="23">
        <v>8.0089998245239293</v>
      </c>
      <c r="U538" s="25"/>
      <c r="V538" s="23">
        <v>4</v>
      </c>
    </row>
    <row r="539" spans="1:22" x14ac:dyDescent="0.25">
      <c r="A539" s="22">
        <v>0</v>
      </c>
      <c r="B539" s="25">
        <v>0</v>
      </c>
      <c r="C539" s="23">
        <v>0</v>
      </c>
      <c r="D539" s="23">
        <v>0</v>
      </c>
      <c r="E539" s="23">
        <v>54</v>
      </c>
      <c r="F539" s="23">
        <v>7</v>
      </c>
      <c r="G539" s="25"/>
      <c r="H539" s="25">
        <v>0</v>
      </c>
      <c r="I539" s="25">
        <v>2250</v>
      </c>
      <c r="J539" s="25">
        <v>52</v>
      </c>
      <c r="K539" s="25">
        <v>11</v>
      </c>
      <c r="L539" s="25">
        <v>4.4443998336792001</v>
      </c>
      <c r="M539" s="25">
        <v>10040</v>
      </c>
      <c r="N539" s="25">
        <v>0.75150001049041804</v>
      </c>
      <c r="O539" s="25">
        <v>0</v>
      </c>
      <c r="P539" s="25">
        <v>0</v>
      </c>
      <c r="Q539" s="25">
        <v>3</v>
      </c>
      <c r="R539" s="25">
        <v>1</v>
      </c>
      <c r="S539" s="23">
        <v>20</v>
      </c>
      <c r="T539" s="23">
        <v>10.039999961853001</v>
      </c>
      <c r="U539" s="25"/>
      <c r="V539" s="23">
        <v>400</v>
      </c>
    </row>
    <row r="540" spans="1:22" x14ac:dyDescent="0.25">
      <c r="A540" s="22">
        <v>0</v>
      </c>
      <c r="B540" s="25">
        <v>0</v>
      </c>
      <c r="C540" s="23">
        <v>1</v>
      </c>
      <c r="D540" s="23">
        <v>1</v>
      </c>
      <c r="E540" s="23">
        <v>36</v>
      </c>
      <c r="F540" s="23">
        <v>12</v>
      </c>
      <c r="G540" s="25"/>
      <c r="H540" s="25">
        <v>0</v>
      </c>
      <c r="I540" s="25">
        <v>2746</v>
      </c>
      <c r="J540" s="25">
        <v>37</v>
      </c>
      <c r="K540" s="25">
        <v>12</v>
      </c>
      <c r="L540" s="25">
        <v>5.82670021057129</v>
      </c>
      <c r="M540" s="25">
        <v>16700</v>
      </c>
      <c r="N540" s="25">
        <v>0.72149997949600198</v>
      </c>
      <c r="O540" s="25">
        <v>12</v>
      </c>
      <c r="P540" s="25">
        <v>12</v>
      </c>
      <c r="Q540" s="25">
        <v>7.5</v>
      </c>
      <c r="R540" s="25">
        <v>1</v>
      </c>
      <c r="S540" s="23">
        <v>5</v>
      </c>
      <c r="T540" s="23">
        <v>16.700000762939499</v>
      </c>
      <c r="U540" s="25"/>
      <c r="V540" s="23">
        <v>25</v>
      </c>
    </row>
    <row r="541" spans="1:22" x14ac:dyDescent="0.25">
      <c r="A541" s="22">
        <v>0</v>
      </c>
      <c r="B541" s="25">
        <v>0</v>
      </c>
      <c r="C541" s="23">
        <v>0</v>
      </c>
      <c r="D541" s="23">
        <v>1</v>
      </c>
      <c r="E541" s="23">
        <v>50</v>
      </c>
      <c r="F541" s="23">
        <v>10</v>
      </c>
      <c r="G541" s="25"/>
      <c r="H541" s="25">
        <v>0</v>
      </c>
      <c r="I541" s="25">
        <v>2300</v>
      </c>
      <c r="J541" s="25">
        <v>60</v>
      </c>
      <c r="K541" s="25">
        <v>8</v>
      </c>
      <c r="L541" s="25">
        <v>2.3478000164032</v>
      </c>
      <c r="M541" s="25">
        <v>8400</v>
      </c>
      <c r="N541" s="25">
        <v>0.78149998188018799</v>
      </c>
      <c r="O541" s="25">
        <v>12</v>
      </c>
      <c r="P541" s="25">
        <v>7</v>
      </c>
      <c r="Q541" s="25">
        <v>3</v>
      </c>
      <c r="R541" s="25">
        <v>0</v>
      </c>
      <c r="S541" s="23">
        <v>10</v>
      </c>
      <c r="T541" s="23">
        <v>8.3999996185302699</v>
      </c>
      <c r="U541" s="25"/>
      <c r="V541" s="23">
        <v>100</v>
      </c>
    </row>
    <row r="542" spans="1:22" x14ac:dyDescent="0.25">
      <c r="A542" s="22">
        <v>0</v>
      </c>
      <c r="B542" s="25">
        <v>0</v>
      </c>
      <c r="C542" s="23">
        <v>0</v>
      </c>
      <c r="D542" s="23">
        <v>0</v>
      </c>
      <c r="E542" s="23">
        <v>54</v>
      </c>
      <c r="F542" s="23">
        <v>8</v>
      </c>
      <c r="G542" s="25"/>
      <c r="H542" s="25">
        <v>0</v>
      </c>
      <c r="I542" s="25">
        <v>2860</v>
      </c>
      <c r="J542" s="25">
        <v>49</v>
      </c>
      <c r="K542" s="25">
        <v>8</v>
      </c>
      <c r="L542" s="25">
        <v>4.4755001068115199</v>
      </c>
      <c r="M542" s="25">
        <v>13000</v>
      </c>
      <c r="N542" s="25">
        <v>0.72149997949600198</v>
      </c>
      <c r="O542" s="25">
        <v>0</v>
      </c>
      <c r="P542" s="25">
        <v>0</v>
      </c>
      <c r="Q542" s="25">
        <v>3</v>
      </c>
      <c r="R542" s="25">
        <v>0</v>
      </c>
      <c r="S542" s="23">
        <v>20</v>
      </c>
      <c r="T542" s="23">
        <v>13</v>
      </c>
      <c r="U542" s="25"/>
      <c r="V542" s="23">
        <v>400</v>
      </c>
    </row>
    <row r="543" spans="1:22" x14ac:dyDescent="0.25">
      <c r="A543" s="22">
        <v>0</v>
      </c>
      <c r="B543" s="25">
        <v>0</v>
      </c>
      <c r="C543" s="23">
        <v>0</v>
      </c>
      <c r="D543" s="23">
        <v>1</v>
      </c>
      <c r="E543" s="23">
        <v>48</v>
      </c>
      <c r="F543" s="23">
        <v>11</v>
      </c>
      <c r="G543" s="25"/>
      <c r="H543" s="25">
        <v>0</v>
      </c>
      <c r="I543" s="25">
        <v>1765</v>
      </c>
      <c r="J543" s="25">
        <v>49</v>
      </c>
      <c r="K543" s="25">
        <v>12</v>
      </c>
      <c r="L543" s="25">
        <v>8.4986000061035192</v>
      </c>
      <c r="M543" s="25">
        <v>17970</v>
      </c>
      <c r="N543" s="25">
        <v>0.72149997949600198</v>
      </c>
      <c r="O543" s="25">
        <v>7</v>
      </c>
      <c r="P543" s="25">
        <v>7</v>
      </c>
      <c r="Q543" s="25">
        <v>7.5</v>
      </c>
      <c r="R543" s="25">
        <v>1</v>
      </c>
      <c r="S543" s="23">
        <v>10</v>
      </c>
      <c r="T543" s="23">
        <v>17.969999313354499</v>
      </c>
      <c r="U543" s="25"/>
      <c r="V543" s="23">
        <v>100</v>
      </c>
    </row>
    <row r="544" spans="1:22" x14ac:dyDescent="0.25">
      <c r="A544" s="22">
        <v>0</v>
      </c>
      <c r="B544" s="25">
        <v>0</v>
      </c>
      <c r="C544" s="23">
        <v>0</v>
      </c>
      <c r="D544" s="23">
        <v>4</v>
      </c>
      <c r="E544" s="23">
        <v>41</v>
      </c>
      <c r="F544" s="23">
        <v>15</v>
      </c>
      <c r="G544" s="25"/>
      <c r="H544" s="25">
        <v>0</v>
      </c>
      <c r="I544" s="25">
        <v>2520</v>
      </c>
      <c r="J544" s="25">
        <v>42</v>
      </c>
      <c r="K544" s="25">
        <v>16</v>
      </c>
      <c r="L544" s="25">
        <v>7.1824998855590803</v>
      </c>
      <c r="M544" s="25">
        <v>18450</v>
      </c>
      <c r="N544" s="25">
        <v>0.72149997949600198</v>
      </c>
      <c r="O544" s="25">
        <v>14</v>
      </c>
      <c r="P544" s="25">
        <v>17</v>
      </c>
      <c r="Q544" s="25">
        <v>5</v>
      </c>
      <c r="R544" s="25">
        <v>0</v>
      </c>
      <c r="S544" s="23">
        <v>8</v>
      </c>
      <c r="T544" s="23">
        <v>18.450000762939499</v>
      </c>
      <c r="U544" s="25"/>
      <c r="V544" s="23">
        <v>64</v>
      </c>
    </row>
    <row r="545" spans="1:22" x14ac:dyDescent="0.25">
      <c r="A545" s="22">
        <v>0</v>
      </c>
      <c r="B545" s="25">
        <v>0</v>
      </c>
      <c r="C545" s="23">
        <v>0</v>
      </c>
      <c r="D545" s="23">
        <v>4</v>
      </c>
      <c r="E545" s="23">
        <v>50</v>
      </c>
      <c r="F545" s="23">
        <v>12</v>
      </c>
      <c r="G545" s="25"/>
      <c r="H545" s="25">
        <v>0</v>
      </c>
      <c r="I545" s="25">
        <v>2208</v>
      </c>
      <c r="J545" s="25">
        <v>53</v>
      </c>
      <c r="K545" s="25">
        <v>12</v>
      </c>
      <c r="L545" s="25">
        <v>10.8699998855591</v>
      </c>
      <c r="M545" s="25">
        <v>31000</v>
      </c>
      <c r="N545" s="25">
        <v>0.66149997711181596</v>
      </c>
      <c r="O545" s="25">
        <v>12</v>
      </c>
      <c r="P545" s="25">
        <v>7</v>
      </c>
      <c r="Q545" s="25">
        <v>14</v>
      </c>
      <c r="R545" s="25">
        <v>1</v>
      </c>
      <c r="S545" s="23">
        <v>11</v>
      </c>
      <c r="T545" s="23">
        <v>31</v>
      </c>
      <c r="U545" s="25"/>
      <c r="V545" s="23">
        <v>121</v>
      </c>
    </row>
    <row r="546" spans="1:22" x14ac:dyDescent="0.25">
      <c r="A546" s="22">
        <v>0</v>
      </c>
      <c r="B546" s="25">
        <v>0</v>
      </c>
      <c r="C546" s="23">
        <v>0</v>
      </c>
      <c r="D546" s="23">
        <v>2</v>
      </c>
      <c r="E546" s="23">
        <v>46</v>
      </c>
      <c r="F546" s="23">
        <v>12</v>
      </c>
      <c r="G546" s="25"/>
      <c r="H546" s="25">
        <v>0</v>
      </c>
      <c r="I546" s="25">
        <v>2119</v>
      </c>
      <c r="J546" s="25">
        <v>51</v>
      </c>
      <c r="K546" s="25">
        <v>8</v>
      </c>
      <c r="L546" s="25">
        <v>7.1222000122070304</v>
      </c>
      <c r="M546" s="25">
        <v>24135</v>
      </c>
      <c r="N546" s="25">
        <v>0.72149997949600198</v>
      </c>
      <c r="O546" s="25">
        <v>10</v>
      </c>
      <c r="P546" s="25">
        <v>7</v>
      </c>
      <c r="Q546" s="25">
        <v>7.5</v>
      </c>
      <c r="R546" s="25">
        <v>1</v>
      </c>
      <c r="S546" s="23">
        <v>3</v>
      </c>
      <c r="T546" s="23">
        <v>24.1350002288818</v>
      </c>
      <c r="U546" s="25"/>
      <c r="V546" s="23">
        <v>9</v>
      </c>
    </row>
    <row r="547" spans="1:22" x14ac:dyDescent="0.25">
      <c r="A547" s="22">
        <v>0</v>
      </c>
      <c r="B547" s="25">
        <v>0</v>
      </c>
      <c r="C547" s="23">
        <v>0</v>
      </c>
      <c r="D547" s="23">
        <v>1</v>
      </c>
      <c r="E547" s="23">
        <v>42</v>
      </c>
      <c r="F547" s="23">
        <v>13</v>
      </c>
      <c r="G547" s="25"/>
      <c r="H547" s="25">
        <v>0</v>
      </c>
      <c r="I547" s="25">
        <v>2580</v>
      </c>
      <c r="J547" s="25">
        <v>47</v>
      </c>
      <c r="K547" s="25">
        <v>17</v>
      </c>
      <c r="L547" s="25">
        <v>10.6591997146606</v>
      </c>
      <c r="M547" s="25">
        <v>31700</v>
      </c>
      <c r="N547" s="25">
        <v>0.58149999380111705</v>
      </c>
      <c r="O547" s="25">
        <v>12</v>
      </c>
      <c r="P547" s="25">
        <v>12</v>
      </c>
      <c r="Q547" s="25">
        <v>7.5</v>
      </c>
      <c r="R547" s="25">
        <v>0</v>
      </c>
      <c r="S547" s="23">
        <v>6</v>
      </c>
      <c r="T547" s="23">
        <v>31.700000762939499</v>
      </c>
      <c r="U547" s="25"/>
      <c r="V547" s="23">
        <v>36</v>
      </c>
    </row>
    <row r="548" spans="1:22" x14ac:dyDescent="0.25">
      <c r="A548" s="22">
        <v>0</v>
      </c>
      <c r="B548" s="25">
        <v>0</v>
      </c>
      <c r="C548" s="23">
        <v>1</v>
      </c>
      <c r="D548" s="23">
        <v>2</v>
      </c>
      <c r="E548" s="23">
        <v>31</v>
      </c>
      <c r="F548" s="23">
        <v>9</v>
      </c>
      <c r="G548" s="25"/>
      <c r="H548" s="25">
        <v>0</v>
      </c>
      <c r="I548" s="25">
        <v>1984</v>
      </c>
      <c r="J548" s="25">
        <v>34</v>
      </c>
      <c r="K548" s="25">
        <v>12</v>
      </c>
      <c r="L548" s="25">
        <v>3.2762000560760498</v>
      </c>
      <c r="M548" s="25">
        <v>10190</v>
      </c>
      <c r="N548" s="25">
        <v>0.79149997234344505</v>
      </c>
      <c r="O548" s="25">
        <v>3</v>
      </c>
      <c r="P548" s="25">
        <v>3</v>
      </c>
      <c r="Q548" s="25">
        <v>14</v>
      </c>
      <c r="R548" s="25">
        <v>0</v>
      </c>
      <c r="S548" s="23">
        <v>4</v>
      </c>
      <c r="T548" s="23">
        <v>10.189999580383301</v>
      </c>
      <c r="U548" s="25"/>
      <c r="V548" s="23">
        <v>16</v>
      </c>
    </row>
    <row r="549" spans="1:22" x14ac:dyDescent="0.25">
      <c r="A549" s="22">
        <v>0</v>
      </c>
      <c r="B549" s="25">
        <v>0</v>
      </c>
      <c r="C549" s="23">
        <v>0</v>
      </c>
      <c r="D549" s="23">
        <v>0</v>
      </c>
      <c r="E549" s="23">
        <v>53</v>
      </c>
      <c r="F549" s="23">
        <v>12</v>
      </c>
      <c r="G549" s="25"/>
      <c r="H549" s="25">
        <v>0</v>
      </c>
      <c r="I549" s="25">
        <v>1880</v>
      </c>
      <c r="J549" s="25">
        <v>58</v>
      </c>
      <c r="K549" s="25">
        <v>8</v>
      </c>
      <c r="L549" s="25">
        <v>7.7520999908447301</v>
      </c>
      <c r="M549" s="25">
        <v>21574</v>
      </c>
      <c r="N549" s="25">
        <v>0.72149997949600198</v>
      </c>
      <c r="O549" s="25">
        <v>10</v>
      </c>
      <c r="P549" s="25">
        <v>10</v>
      </c>
      <c r="Q549" s="25">
        <v>14</v>
      </c>
      <c r="R549" s="25">
        <v>0</v>
      </c>
      <c r="S549" s="23">
        <v>4</v>
      </c>
      <c r="T549" s="23">
        <v>21.573999404907202</v>
      </c>
      <c r="U549" s="25"/>
      <c r="V549" s="23">
        <v>16</v>
      </c>
    </row>
    <row r="550" spans="1:22" x14ac:dyDescent="0.25">
      <c r="A550" s="22">
        <v>0</v>
      </c>
      <c r="B550" s="25">
        <v>0</v>
      </c>
      <c r="C550" s="23">
        <v>0</v>
      </c>
      <c r="D550" s="23">
        <v>1</v>
      </c>
      <c r="E550" s="23">
        <v>51</v>
      </c>
      <c r="F550" s="23">
        <v>12</v>
      </c>
      <c r="G550" s="25"/>
      <c r="H550" s="25">
        <v>0</v>
      </c>
      <c r="I550" s="25">
        <v>2185</v>
      </c>
      <c r="J550" s="25">
        <v>57</v>
      </c>
      <c r="K550" s="25">
        <v>12</v>
      </c>
      <c r="L550" s="25">
        <v>11.944999694824199</v>
      </c>
      <c r="M550" s="25">
        <v>26680</v>
      </c>
      <c r="N550" s="25">
        <v>0.62150001525878895</v>
      </c>
      <c r="O550" s="25">
        <v>3</v>
      </c>
      <c r="P550" s="25">
        <v>3</v>
      </c>
      <c r="Q550" s="25">
        <v>7.5</v>
      </c>
      <c r="R550" s="25">
        <v>1</v>
      </c>
      <c r="S550" s="23">
        <v>9</v>
      </c>
      <c r="T550" s="23">
        <v>26.680000305175799</v>
      </c>
      <c r="U550" s="25"/>
      <c r="V550" s="23">
        <v>81</v>
      </c>
    </row>
    <row r="551" spans="1:22" x14ac:dyDescent="0.25">
      <c r="A551" s="22">
        <v>0</v>
      </c>
      <c r="B551" s="25">
        <v>0</v>
      </c>
      <c r="C551" s="23">
        <v>0</v>
      </c>
      <c r="D551" s="23">
        <v>1</v>
      </c>
      <c r="E551" s="23">
        <v>47</v>
      </c>
      <c r="F551" s="23">
        <v>12</v>
      </c>
      <c r="G551" s="25"/>
      <c r="H551" s="25">
        <v>0</v>
      </c>
      <c r="I551" s="25">
        <v>2080</v>
      </c>
      <c r="J551" s="25">
        <v>57</v>
      </c>
      <c r="K551" s="25">
        <v>12</v>
      </c>
      <c r="L551" s="25">
        <v>4.6153998374939</v>
      </c>
      <c r="M551" s="25">
        <v>17700</v>
      </c>
      <c r="N551" s="25">
        <v>0.75150001049041804</v>
      </c>
      <c r="O551" s="25">
        <v>7</v>
      </c>
      <c r="P551" s="25">
        <v>9</v>
      </c>
      <c r="Q551" s="25">
        <v>11</v>
      </c>
      <c r="R551" s="25">
        <v>1</v>
      </c>
      <c r="S551" s="23">
        <v>10</v>
      </c>
      <c r="T551" s="23">
        <v>17.700000762939499</v>
      </c>
      <c r="U551" s="25"/>
      <c r="V551" s="23">
        <v>100</v>
      </c>
    </row>
    <row r="552" spans="1:22" x14ac:dyDescent="0.25">
      <c r="A552" s="22">
        <v>0</v>
      </c>
      <c r="B552" s="25">
        <v>0</v>
      </c>
      <c r="C552" s="23">
        <v>0</v>
      </c>
      <c r="D552" s="23">
        <v>1</v>
      </c>
      <c r="E552" s="23">
        <v>50</v>
      </c>
      <c r="F552" s="23">
        <v>12</v>
      </c>
      <c r="G552" s="25"/>
      <c r="H552" s="25">
        <v>0</v>
      </c>
      <c r="I552" s="25">
        <v>1920</v>
      </c>
      <c r="J552" s="25">
        <v>50</v>
      </c>
      <c r="K552" s="25">
        <v>12</v>
      </c>
      <c r="L552" s="25">
        <v>13.020999908447299</v>
      </c>
      <c r="M552" s="25">
        <v>29400</v>
      </c>
      <c r="N552" s="25">
        <v>0.62150001525878895</v>
      </c>
      <c r="O552" s="25">
        <v>12</v>
      </c>
      <c r="P552" s="25">
        <v>12</v>
      </c>
      <c r="Q552" s="25">
        <v>14</v>
      </c>
      <c r="R552" s="25">
        <v>1</v>
      </c>
      <c r="S552" s="23">
        <v>3</v>
      </c>
      <c r="T552" s="23">
        <v>29.399999618530298</v>
      </c>
      <c r="U552" s="25"/>
      <c r="V552" s="23">
        <v>9</v>
      </c>
    </row>
    <row r="553" spans="1:22" x14ac:dyDescent="0.25">
      <c r="A553" s="22">
        <v>0</v>
      </c>
      <c r="B553" s="25">
        <v>0</v>
      </c>
      <c r="C553" s="23">
        <v>0</v>
      </c>
      <c r="D553" s="23">
        <v>1</v>
      </c>
      <c r="E553" s="23">
        <v>37</v>
      </c>
      <c r="F553" s="23">
        <v>6</v>
      </c>
      <c r="G553" s="25"/>
      <c r="H553" s="25">
        <v>0</v>
      </c>
      <c r="I553" s="25">
        <v>3000</v>
      </c>
      <c r="J553" s="25">
        <v>52</v>
      </c>
      <c r="K553" s="25">
        <v>5</v>
      </c>
      <c r="L553" s="25">
        <v>2.6666998863220202</v>
      </c>
      <c r="M553" s="25">
        <v>22159</v>
      </c>
      <c r="N553" s="25">
        <v>0.75150001049041804</v>
      </c>
      <c r="O553" s="25">
        <v>7</v>
      </c>
      <c r="P553" s="25">
        <v>7</v>
      </c>
      <c r="Q553" s="25">
        <v>7.5</v>
      </c>
      <c r="R553" s="25">
        <v>0</v>
      </c>
      <c r="S553" s="23">
        <v>2</v>
      </c>
      <c r="T553" s="23">
        <v>22.159000396728501</v>
      </c>
      <c r="U553" s="25"/>
      <c r="V553" s="23">
        <v>4</v>
      </c>
    </row>
    <row r="554" spans="1:22" x14ac:dyDescent="0.25">
      <c r="A554" s="22">
        <v>0</v>
      </c>
      <c r="B554" s="25">
        <v>0</v>
      </c>
      <c r="C554" s="23">
        <v>2</v>
      </c>
      <c r="D554" s="23">
        <v>2</v>
      </c>
      <c r="E554" s="23">
        <v>30</v>
      </c>
      <c r="F554" s="23">
        <v>12</v>
      </c>
      <c r="G554" s="25"/>
      <c r="H554" s="25">
        <v>0</v>
      </c>
      <c r="I554" s="25">
        <v>2100</v>
      </c>
      <c r="J554" s="25">
        <v>31</v>
      </c>
      <c r="K554" s="25">
        <v>12</v>
      </c>
      <c r="L554" s="25">
        <v>8.8332996368408203</v>
      </c>
      <c r="M554" s="25">
        <v>35000</v>
      </c>
      <c r="N554" s="25">
        <v>0.58149999380111705</v>
      </c>
      <c r="O554" s="25">
        <v>12</v>
      </c>
      <c r="P554" s="25">
        <v>12</v>
      </c>
      <c r="Q554" s="25">
        <v>11</v>
      </c>
      <c r="R554" s="25">
        <v>0</v>
      </c>
      <c r="S554" s="23">
        <v>2</v>
      </c>
      <c r="T554" s="23">
        <v>35</v>
      </c>
      <c r="U554" s="25"/>
      <c r="V554" s="23">
        <v>4</v>
      </c>
    </row>
    <row r="555" spans="1:22" x14ac:dyDescent="0.25">
      <c r="A555" s="22">
        <v>0</v>
      </c>
      <c r="B555" s="25">
        <v>0</v>
      </c>
      <c r="C555" s="23">
        <v>0</v>
      </c>
      <c r="D555" s="23">
        <v>0</v>
      </c>
      <c r="E555" s="23">
        <v>49</v>
      </c>
      <c r="F555" s="23">
        <v>12</v>
      </c>
      <c r="G555" s="25"/>
      <c r="H555" s="25">
        <v>0</v>
      </c>
      <c r="I555" s="25">
        <v>1690</v>
      </c>
      <c r="J555" s="25">
        <v>39</v>
      </c>
      <c r="K555" s="25">
        <v>12</v>
      </c>
      <c r="L555" s="25">
        <v>2.3668999671936</v>
      </c>
      <c r="M555" s="25">
        <v>8630</v>
      </c>
      <c r="N555" s="25">
        <v>0.79149997234344505</v>
      </c>
      <c r="O555" s="25">
        <v>16</v>
      </c>
      <c r="P555" s="25">
        <v>16</v>
      </c>
      <c r="Q555" s="25">
        <v>5</v>
      </c>
      <c r="R555" s="25">
        <v>1</v>
      </c>
      <c r="S555" s="23">
        <v>0</v>
      </c>
      <c r="T555" s="23">
        <v>8.6300001144409197</v>
      </c>
      <c r="U555" s="25"/>
      <c r="V555" s="23">
        <v>0</v>
      </c>
    </row>
    <row r="556" spans="1:22" x14ac:dyDescent="0.25">
      <c r="A556" s="22">
        <v>0</v>
      </c>
      <c r="B556" s="25">
        <v>0</v>
      </c>
      <c r="C556" s="23">
        <v>0</v>
      </c>
      <c r="D556" s="23">
        <v>2</v>
      </c>
      <c r="E556" s="23">
        <v>52</v>
      </c>
      <c r="F556" s="23">
        <v>12</v>
      </c>
      <c r="G556" s="25"/>
      <c r="H556" s="25">
        <v>0</v>
      </c>
      <c r="I556" s="25">
        <v>2600</v>
      </c>
      <c r="J556" s="25">
        <v>49</v>
      </c>
      <c r="K556" s="25">
        <v>16</v>
      </c>
      <c r="L556" s="25">
        <v>5</v>
      </c>
      <c r="M556" s="25">
        <v>17080</v>
      </c>
      <c r="N556" s="25">
        <v>0.75150001049041804</v>
      </c>
      <c r="O556" s="25">
        <v>7</v>
      </c>
      <c r="P556" s="25">
        <v>0</v>
      </c>
      <c r="Q556" s="25">
        <v>14</v>
      </c>
      <c r="R556" s="25">
        <v>1</v>
      </c>
      <c r="S556" s="23">
        <v>8</v>
      </c>
      <c r="T556" s="23">
        <v>17.079999923706101</v>
      </c>
      <c r="U556" s="25"/>
      <c r="V556" s="23">
        <v>64</v>
      </c>
    </row>
    <row r="557" spans="1:22" x14ac:dyDescent="0.25">
      <c r="A557" s="22">
        <v>0</v>
      </c>
      <c r="B557" s="25">
        <v>0</v>
      </c>
      <c r="C557" s="23">
        <v>0</v>
      </c>
      <c r="D557" s="23">
        <v>2</v>
      </c>
      <c r="E557" s="23">
        <v>47</v>
      </c>
      <c r="F557" s="23">
        <v>12</v>
      </c>
      <c r="G557" s="25"/>
      <c r="H557" s="25">
        <v>0</v>
      </c>
      <c r="I557" s="25">
        <v>1984</v>
      </c>
      <c r="J557" s="25">
        <v>49</v>
      </c>
      <c r="K557" s="25">
        <v>16</v>
      </c>
      <c r="L557" s="25">
        <v>7.4597001075744602</v>
      </c>
      <c r="M557" s="25">
        <v>32500</v>
      </c>
      <c r="N557" s="25">
        <v>0.72149997949600198</v>
      </c>
      <c r="O557" s="25">
        <v>10</v>
      </c>
      <c r="P557" s="25">
        <v>7</v>
      </c>
      <c r="Q557" s="25">
        <v>14</v>
      </c>
      <c r="R557" s="25">
        <v>1</v>
      </c>
      <c r="S557" s="23">
        <v>6</v>
      </c>
      <c r="T557" s="23">
        <v>32.5</v>
      </c>
      <c r="U557" s="25"/>
      <c r="V557" s="23">
        <v>36</v>
      </c>
    </row>
    <row r="558" spans="1:22" x14ac:dyDescent="0.25">
      <c r="A558" s="22">
        <v>0</v>
      </c>
      <c r="B558" s="25">
        <v>0</v>
      </c>
      <c r="C558" s="23">
        <v>0</v>
      </c>
      <c r="D558" s="23">
        <v>0</v>
      </c>
      <c r="E558" s="23">
        <v>49</v>
      </c>
      <c r="F558" s="23">
        <v>12</v>
      </c>
      <c r="G558" s="25"/>
      <c r="H558" s="25">
        <v>0</v>
      </c>
      <c r="I558" s="25">
        <v>2064</v>
      </c>
      <c r="J558" s="25">
        <v>53</v>
      </c>
      <c r="K558" s="25">
        <v>12</v>
      </c>
      <c r="L558" s="25">
        <v>7.7519001960754403</v>
      </c>
      <c r="M558" s="25">
        <v>16000</v>
      </c>
      <c r="N558" s="25">
        <v>0.72149997949600198</v>
      </c>
      <c r="O558" s="25">
        <v>7</v>
      </c>
      <c r="P558" s="25">
        <v>7</v>
      </c>
      <c r="Q558" s="25">
        <v>11</v>
      </c>
      <c r="R558" s="25">
        <v>1</v>
      </c>
      <c r="S558" s="23">
        <v>15</v>
      </c>
      <c r="T558" s="23">
        <v>16</v>
      </c>
      <c r="U558" s="25"/>
      <c r="V558" s="23">
        <v>225</v>
      </c>
    </row>
    <row r="559" spans="1:22" x14ac:dyDescent="0.25">
      <c r="A559" s="22">
        <v>0</v>
      </c>
      <c r="B559" s="25">
        <v>0</v>
      </c>
      <c r="C559" s="23">
        <v>0</v>
      </c>
      <c r="D559" s="23">
        <v>4</v>
      </c>
      <c r="E559" s="23">
        <v>44</v>
      </c>
      <c r="F559" s="23">
        <v>12</v>
      </c>
      <c r="G559" s="25"/>
      <c r="H559" s="25">
        <v>0</v>
      </c>
      <c r="I559" s="25">
        <v>2553</v>
      </c>
      <c r="J559" s="25">
        <v>31</v>
      </c>
      <c r="K559" s="25">
        <v>16</v>
      </c>
      <c r="L559" s="25">
        <v>5.4053997993469203</v>
      </c>
      <c r="M559" s="25">
        <v>18850</v>
      </c>
      <c r="N559" s="25">
        <v>0.75150001049041804</v>
      </c>
      <c r="O559" s="25">
        <v>12</v>
      </c>
      <c r="P559" s="25">
        <v>10</v>
      </c>
      <c r="Q559" s="25">
        <v>14</v>
      </c>
      <c r="R559" s="25">
        <v>1</v>
      </c>
      <c r="S559" s="23">
        <v>15</v>
      </c>
      <c r="T559" s="23">
        <v>18.850000381469702</v>
      </c>
      <c r="U559" s="25"/>
      <c r="V559" s="23">
        <v>225</v>
      </c>
    </row>
    <row r="560" spans="1:22" x14ac:dyDescent="0.25">
      <c r="A560" s="22">
        <v>0</v>
      </c>
      <c r="B560" s="25">
        <v>0</v>
      </c>
      <c r="C560" s="23">
        <v>0</v>
      </c>
      <c r="D560" s="23">
        <v>0</v>
      </c>
      <c r="E560" s="23">
        <v>53</v>
      </c>
      <c r="F560" s="23">
        <v>8</v>
      </c>
      <c r="G560" s="25"/>
      <c r="H560" s="25">
        <v>0</v>
      </c>
      <c r="I560" s="25">
        <v>2776</v>
      </c>
      <c r="J560" s="25">
        <v>59</v>
      </c>
      <c r="K560" s="25">
        <v>9</v>
      </c>
      <c r="L560" s="25">
        <v>6.1238999366760298</v>
      </c>
      <c r="M560" s="25">
        <v>17500</v>
      </c>
      <c r="N560" s="25">
        <v>0.69150000810623202</v>
      </c>
      <c r="O560" s="25">
        <v>9</v>
      </c>
      <c r="P560" s="25">
        <v>9</v>
      </c>
      <c r="Q560" s="25">
        <v>9.5</v>
      </c>
      <c r="R560" s="25">
        <v>1</v>
      </c>
      <c r="S560" s="23">
        <v>9</v>
      </c>
      <c r="T560" s="23">
        <v>17.5</v>
      </c>
      <c r="U560" s="25"/>
      <c r="V560" s="23">
        <v>81</v>
      </c>
    </row>
    <row r="561" spans="1:22" x14ac:dyDescent="0.25">
      <c r="A561" s="22">
        <v>0</v>
      </c>
      <c r="B561" s="25">
        <v>0</v>
      </c>
      <c r="C561" s="23">
        <v>1</v>
      </c>
      <c r="D561" s="23">
        <v>0</v>
      </c>
      <c r="E561" s="23">
        <v>30</v>
      </c>
      <c r="F561" s="23">
        <v>12</v>
      </c>
      <c r="G561" s="25"/>
      <c r="H561" s="25">
        <v>0</v>
      </c>
      <c r="I561" s="25">
        <v>2315</v>
      </c>
      <c r="J561" s="25">
        <v>31</v>
      </c>
      <c r="K561" s="25">
        <v>13</v>
      </c>
      <c r="L561" s="25">
        <v>8.3368997573852504</v>
      </c>
      <c r="M561" s="25">
        <v>19392</v>
      </c>
      <c r="N561" s="25">
        <v>0.69150000810623202</v>
      </c>
      <c r="O561" s="25">
        <v>7</v>
      </c>
      <c r="P561" s="25">
        <v>12</v>
      </c>
      <c r="Q561" s="25">
        <v>14</v>
      </c>
      <c r="R561" s="25">
        <v>0</v>
      </c>
      <c r="S561" s="23">
        <v>8</v>
      </c>
      <c r="T561" s="23">
        <v>19.3920001983643</v>
      </c>
      <c r="U561" s="25"/>
      <c r="V561" s="23">
        <v>64</v>
      </c>
    </row>
    <row r="562" spans="1:22" x14ac:dyDescent="0.25">
      <c r="A562" s="22">
        <v>0</v>
      </c>
      <c r="B562" s="25">
        <v>0</v>
      </c>
      <c r="C562" s="23">
        <v>0</v>
      </c>
      <c r="D562" s="23">
        <v>2</v>
      </c>
      <c r="E562" s="23">
        <v>54</v>
      </c>
      <c r="F562" s="23">
        <v>12</v>
      </c>
      <c r="G562" s="25"/>
      <c r="H562" s="25">
        <v>0</v>
      </c>
      <c r="I562" s="25">
        <v>1880</v>
      </c>
      <c r="J562" s="25">
        <v>55</v>
      </c>
      <c r="K562" s="25">
        <v>12</v>
      </c>
      <c r="L562" s="25">
        <v>7.1276998519897496</v>
      </c>
      <c r="M562" s="25">
        <v>14450</v>
      </c>
      <c r="N562" s="25">
        <v>0.72149997949600198</v>
      </c>
      <c r="O562" s="25">
        <v>7</v>
      </c>
      <c r="P562" s="25">
        <v>10</v>
      </c>
      <c r="Q562" s="25">
        <v>7.5</v>
      </c>
      <c r="R562" s="25">
        <v>1</v>
      </c>
      <c r="S562" s="23">
        <v>18</v>
      </c>
      <c r="T562" s="23">
        <v>14.449999809265099</v>
      </c>
      <c r="U562" s="25"/>
      <c r="V562" s="23">
        <v>324</v>
      </c>
    </row>
    <row r="563" spans="1:22" x14ac:dyDescent="0.25">
      <c r="A563" s="22">
        <v>0</v>
      </c>
      <c r="B563" s="25">
        <v>0</v>
      </c>
      <c r="C563" s="23">
        <v>1</v>
      </c>
      <c r="D563" s="23">
        <v>1</v>
      </c>
      <c r="E563" s="23">
        <v>47</v>
      </c>
      <c r="F563" s="23">
        <v>7</v>
      </c>
      <c r="G563" s="25"/>
      <c r="H563" s="25">
        <v>0</v>
      </c>
      <c r="I563" s="25">
        <v>2160</v>
      </c>
      <c r="J563" s="25">
        <v>51</v>
      </c>
      <c r="K563" s="25">
        <v>7</v>
      </c>
      <c r="L563" s="25">
        <v>6.12039995193481</v>
      </c>
      <c r="M563" s="25">
        <v>21800</v>
      </c>
      <c r="N563" s="25">
        <v>0.69150000810623202</v>
      </c>
      <c r="O563" s="25">
        <v>0</v>
      </c>
      <c r="P563" s="25">
        <v>0</v>
      </c>
      <c r="Q563" s="25">
        <v>7.5</v>
      </c>
      <c r="R563" s="25">
        <v>1</v>
      </c>
      <c r="S563" s="23">
        <v>3</v>
      </c>
      <c r="T563" s="23">
        <v>21.7999992370606</v>
      </c>
      <c r="U563" s="25"/>
      <c r="V563" s="23">
        <v>9</v>
      </c>
    </row>
    <row r="564" spans="1:22" x14ac:dyDescent="0.25">
      <c r="A564" s="22">
        <v>0</v>
      </c>
      <c r="B564" s="25">
        <v>0</v>
      </c>
      <c r="C564" s="23">
        <v>0</v>
      </c>
      <c r="D564" s="23">
        <v>0</v>
      </c>
      <c r="E564" s="23">
        <v>56</v>
      </c>
      <c r="F564" s="23">
        <v>15</v>
      </c>
      <c r="G564" s="25"/>
      <c r="H564" s="25">
        <v>0</v>
      </c>
      <c r="I564" s="25">
        <v>900</v>
      </c>
      <c r="J564" s="25">
        <v>56</v>
      </c>
      <c r="K564" s="25">
        <v>12</v>
      </c>
      <c r="L564" s="25">
        <v>3.1110999584197998</v>
      </c>
      <c r="M564" s="25">
        <v>7700</v>
      </c>
      <c r="N564" s="25">
        <v>0.75150001049041804</v>
      </c>
      <c r="O564" s="25">
        <v>7</v>
      </c>
      <c r="P564" s="25">
        <v>7</v>
      </c>
      <c r="Q564" s="25">
        <v>14</v>
      </c>
      <c r="R564" s="25">
        <v>1</v>
      </c>
      <c r="S564" s="23">
        <v>10</v>
      </c>
      <c r="T564" s="23">
        <v>7.6999998092651403</v>
      </c>
      <c r="U564" s="25"/>
      <c r="V564" s="23">
        <v>100</v>
      </c>
    </row>
    <row r="565" spans="1:22" x14ac:dyDescent="0.25">
      <c r="A565" s="22">
        <v>0</v>
      </c>
      <c r="B565" s="25">
        <v>0</v>
      </c>
      <c r="C565" s="23">
        <v>0</v>
      </c>
      <c r="D565" s="23">
        <v>1</v>
      </c>
      <c r="E565" s="23">
        <v>49</v>
      </c>
      <c r="F565" s="23">
        <v>12</v>
      </c>
      <c r="G565" s="25"/>
      <c r="H565" s="25">
        <v>0</v>
      </c>
      <c r="I565" s="25">
        <v>2467</v>
      </c>
      <c r="J565" s="25">
        <v>52</v>
      </c>
      <c r="K565" s="25">
        <v>16</v>
      </c>
      <c r="L565" s="25">
        <v>12.16100025177</v>
      </c>
      <c r="M565" s="25">
        <v>31800</v>
      </c>
      <c r="N565" s="25">
        <v>0.58149999380111705</v>
      </c>
      <c r="O565" s="25">
        <v>7</v>
      </c>
      <c r="P565" s="25">
        <v>7</v>
      </c>
      <c r="Q565" s="25">
        <v>11</v>
      </c>
      <c r="R565" s="25">
        <v>0</v>
      </c>
      <c r="S565" s="23">
        <v>6</v>
      </c>
      <c r="T565" s="23">
        <v>31.7999992370606</v>
      </c>
      <c r="U565" s="25"/>
      <c r="V565" s="23">
        <v>36</v>
      </c>
    </row>
    <row r="566" spans="1:22" x14ac:dyDescent="0.25">
      <c r="A566" s="22">
        <v>0</v>
      </c>
      <c r="B566" s="25">
        <v>0</v>
      </c>
      <c r="C566" s="23">
        <v>0</v>
      </c>
      <c r="D566" s="23">
        <v>0</v>
      </c>
      <c r="E566" s="23">
        <v>48</v>
      </c>
      <c r="F566" s="23">
        <v>6</v>
      </c>
      <c r="G566" s="25"/>
      <c r="H566" s="25">
        <v>0</v>
      </c>
      <c r="I566" s="25">
        <v>1820</v>
      </c>
      <c r="J566" s="25">
        <v>55</v>
      </c>
      <c r="K566" s="25">
        <v>12</v>
      </c>
      <c r="L566" s="25">
        <v>5.3846001625061</v>
      </c>
      <c r="M566" s="25">
        <v>17258</v>
      </c>
      <c r="N566" s="25">
        <v>0.75150001049041804</v>
      </c>
      <c r="O566" s="25">
        <v>7</v>
      </c>
      <c r="P566" s="25">
        <v>7</v>
      </c>
      <c r="Q566" s="25">
        <v>9.5</v>
      </c>
      <c r="R566" s="25">
        <v>1</v>
      </c>
      <c r="S566" s="23">
        <v>20</v>
      </c>
      <c r="T566" s="23">
        <v>17.257999420166001</v>
      </c>
      <c r="U566" s="25"/>
      <c r="V566" s="23">
        <v>400</v>
      </c>
    </row>
    <row r="567" spans="1:22" x14ac:dyDescent="0.25">
      <c r="A567" s="22">
        <v>0</v>
      </c>
      <c r="B567" s="25">
        <v>0</v>
      </c>
      <c r="C567" s="23">
        <v>0</v>
      </c>
      <c r="D567" s="23">
        <v>1</v>
      </c>
      <c r="E567" s="23">
        <v>49</v>
      </c>
      <c r="F567" s="23">
        <v>12</v>
      </c>
      <c r="G567" s="25"/>
      <c r="H567" s="25">
        <v>0</v>
      </c>
      <c r="I567" s="25">
        <v>2223</v>
      </c>
      <c r="J567" s="25">
        <v>53</v>
      </c>
      <c r="K567" s="25">
        <v>10</v>
      </c>
      <c r="L567" s="25">
        <v>3.9837999343872101</v>
      </c>
      <c r="M567" s="25">
        <v>13399</v>
      </c>
      <c r="N567" s="25">
        <v>0.75150001049041804</v>
      </c>
      <c r="O567" s="25">
        <v>10</v>
      </c>
      <c r="P567" s="25">
        <v>12</v>
      </c>
      <c r="Q567" s="25">
        <v>9.5</v>
      </c>
      <c r="R567" s="25">
        <v>0</v>
      </c>
      <c r="S567" s="23">
        <v>8</v>
      </c>
      <c r="T567" s="23">
        <v>13.399000167846699</v>
      </c>
      <c r="U567" s="25"/>
      <c r="V567" s="23">
        <v>64</v>
      </c>
    </row>
    <row r="568" spans="1:22" x14ac:dyDescent="0.25">
      <c r="A568" s="22">
        <v>0</v>
      </c>
      <c r="B568" s="25">
        <v>0</v>
      </c>
      <c r="C568" s="23">
        <v>0</v>
      </c>
      <c r="D568" s="23">
        <v>1</v>
      </c>
      <c r="E568" s="23">
        <v>56</v>
      </c>
      <c r="F568" s="23">
        <v>12</v>
      </c>
      <c r="G568" s="25"/>
      <c r="H568" s="25">
        <v>0</v>
      </c>
      <c r="I568" s="25">
        <v>2142</v>
      </c>
      <c r="J568" s="25">
        <v>60</v>
      </c>
      <c r="K568" s="25">
        <v>12</v>
      </c>
      <c r="L568" s="25">
        <v>7.4696998596191397</v>
      </c>
      <c r="M568" s="25">
        <v>16073</v>
      </c>
      <c r="N568" s="25">
        <v>0.72149997949600198</v>
      </c>
      <c r="O568" s="25">
        <v>12</v>
      </c>
      <c r="P568" s="25">
        <v>16</v>
      </c>
      <c r="Q568" s="25">
        <v>11</v>
      </c>
      <c r="R568" s="25">
        <v>0</v>
      </c>
      <c r="S568" s="23">
        <v>3</v>
      </c>
      <c r="T568" s="23">
        <v>16.072999954223601</v>
      </c>
      <c r="U568" s="25"/>
      <c r="V568" s="23">
        <v>9</v>
      </c>
    </row>
    <row r="569" spans="1:22" x14ac:dyDescent="0.25">
      <c r="A569" s="22">
        <v>0</v>
      </c>
      <c r="B569" s="25">
        <v>0</v>
      </c>
      <c r="C569" s="23">
        <v>0</v>
      </c>
      <c r="D569" s="23">
        <v>0</v>
      </c>
      <c r="E569" s="23">
        <v>46</v>
      </c>
      <c r="F569" s="23">
        <v>12</v>
      </c>
      <c r="G569" s="25"/>
      <c r="H569" s="25">
        <v>0</v>
      </c>
      <c r="I569" s="25">
        <v>1928</v>
      </c>
      <c r="J569" s="25">
        <v>46</v>
      </c>
      <c r="K569" s="25">
        <v>11</v>
      </c>
      <c r="L569" s="25">
        <v>11.41100025177</v>
      </c>
      <c r="M569" s="25">
        <v>23260</v>
      </c>
      <c r="N569" s="25">
        <v>0.66149997711181596</v>
      </c>
      <c r="O569" s="25">
        <v>7</v>
      </c>
      <c r="P569" s="25">
        <v>7</v>
      </c>
      <c r="Q569" s="25">
        <v>7.5</v>
      </c>
      <c r="R569" s="25">
        <v>1</v>
      </c>
      <c r="S569" s="23">
        <v>4</v>
      </c>
      <c r="T569" s="23">
        <v>23.2600002288818</v>
      </c>
      <c r="U569" s="25"/>
      <c r="V569" s="23">
        <v>16</v>
      </c>
    </row>
    <row r="570" spans="1:22" x14ac:dyDescent="0.25">
      <c r="A570" s="22">
        <v>0</v>
      </c>
      <c r="B570" s="25">
        <v>0</v>
      </c>
      <c r="C570" s="23">
        <v>0</v>
      </c>
      <c r="D570" s="23">
        <v>2</v>
      </c>
      <c r="E570" s="23">
        <v>45</v>
      </c>
      <c r="F570" s="23">
        <v>12</v>
      </c>
      <c r="G570" s="25"/>
      <c r="H570" s="25">
        <v>0</v>
      </c>
      <c r="I570" s="25">
        <v>2783</v>
      </c>
      <c r="J570" s="25">
        <v>49</v>
      </c>
      <c r="K570" s="25">
        <v>17</v>
      </c>
      <c r="L570" s="25">
        <v>12.9359998703003</v>
      </c>
      <c r="M570" s="25">
        <v>37300</v>
      </c>
      <c r="N570" s="25">
        <v>0.55150002241134599</v>
      </c>
      <c r="O570" s="25">
        <v>12</v>
      </c>
      <c r="P570" s="25">
        <v>12</v>
      </c>
      <c r="Q570" s="25">
        <v>14</v>
      </c>
      <c r="R570" s="25">
        <v>1</v>
      </c>
      <c r="S570" s="23">
        <v>13</v>
      </c>
      <c r="T570" s="23">
        <v>37.299999237060597</v>
      </c>
      <c r="U570" s="25"/>
      <c r="V570" s="23">
        <v>169</v>
      </c>
    </row>
    <row r="571" spans="1:22" x14ac:dyDescent="0.25">
      <c r="A571" s="22">
        <v>0</v>
      </c>
      <c r="B571" s="25">
        <v>0</v>
      </c>
      <c r="C571" s="23">
        <v>0</v>
      </c>
      <c r="D571" s="23">
        <v>2</v>
      </c>
      <c r="E571" s="23">
        <v>32</v>
      </c>
      <c r="F571" s="23">
        <v>12</v>
      </c>
      <c r="G571" s="25"/>
      <c r="H571" s="25">
        <v>0</v>
      </c>
      <c r="I571" s="25">
        <v>1960</v>
      </c>
      <c r="J571" s="25">
        <v>35</v>
      </c>
      <c r="K571" s="25">
        <v>12</v>
      </c>
      <c r="L571" s="25">
        <v>5.6121997833251998</v>
      </c>
      <c r="M571" s="25">
        <v>11000</v>
      </c>
      <c r="N571" s="25">
        <v>0.75150001049041804</v>
      </c>
      <c r="O571" s="25">
        <v>12</v>
      </c>
      <c r="P571" s="25">
        <v>7</v>
      </c>
      <c r="Q571" s="25">
        <v>11</v>
      </c>
      <c r="R571" s="25">
        <v>1</v>
      </c>
      <c r="S571" s="23">
        <v>4</v>
      </c>
      <c r="T571" s="23">
        <v>11</v>
      </c>
      <c r="U571" s="25"/>
      <c r="V571" s="23">
        <v>16</v>
      </c>
    </row>
    <row r="572" spans="1:22" x14ac:dyDescent="0.25">
      <c r="A572" s="22">
        <v>0</v>
      </c>
      <c r="B572" s="25">
        <v>0</v>
      </c>
      <c r="C572" s="23">
        <v>1</v>
      </c>
      <c r="D572" s="23">
        <v>1</v>
      </c>
      <c r="E572" s="23">
        <v>43</v>
      </c>
      <c r="F572" s="23">
        <v>12</v>
      </c>
      <c r="G572" s="25"/>
      <c r="H572" s="25">
        <v>2.7000000476837198</v>
      </c>
      <c r="I572" s="25">
        <v>1920</v>
      </c>
      <c r="J572" s="25">
        <v>41</v>
      </c>
      <c r="K572" s="25">
        <v>12</v>
      </c>
      <c r="L572" s="25">
        <v>6.8098998069763201</v>
      </c>
      <c r="M572" s="25">
        <v>13075</v>
      </c>
      <c r="N572" s="25">
        <v>0.75150001049041804</v>
      </c>
      <c r="O572" s="25">
        <v>7</v>
      </c>
      <c r="P572" s="25">
        <v>7</v>
      </c>
      <c r="Q572" s="25">
        <v>14</v>
      </c>
      <c r="R572" s="25">
        <v>1</v>
      </c>
      <c r="S572" s="23">
        <v>17</v>
      </c>
      <c r="T572" s="23">
        <v>13.074999809265099</v>
      </c>
      <c r="U572" s="25"/>
      <c r="V572" s="23">
        <v>289</v>
      </c>
    </row>
    <row r="573" spans="1:22" x14ac:dyDescent="0.25">
      <c r="A573" s="22">
        <v>0</v>
      </c>
      <c r="B573" s="25">
        <v>0</v>
      </c>
      <c r="C573" s="23">
        <v>1</v>
      </c>
      <c r="D573" s="23">
        <v>1</v>
      </c>
      <c r="E573" s="23">
        <v>34</v>
      </c>
      <c r="F573" s="23">
        <v>12</v>
      </c>
      <c r="G573" s="25"/>
      <c r="H573" s="25">
        <v>0</v>
      </c>
      <c r="I573" s="25">
        <v>1587</v>
      </c>
      <c r="J573" s="25">
        <v>39</v>
      </c>
      <c r="K573" s="25">
        <v>12</v>
      </c>
      <c r="L573" s="25">
        <v>8.5066003799438494</v>
      </c>
      <c r="M573" s="25">
        <v>13700</v>
      </c>
      <c r="N573" s="25">
        <v>0.72149997949600198</v>
      </c>
      <c r="O573" s="25">
        <v>7</v>
      </c>
      <c r="P573" s="25">
        <v>7</v>
      </c>
      <c r="Q573" s="25">
        <v>9.5</v>
      </c>
      <c r="R573" s="25">
        <v>1</v>
      </c>
      <c r="S573" s="23">
        <v>4</v>
      </c>
      <c r="T573" s="23">
        <v>13.699999809265099</v>
      </c>
      <c r="U573" s="25"/>
      <c r="V573" s="23">
        <v>16</v>
      </c>
    </row>
    <row r="574" spans="1:22" x14ac:dyDescent="0.25">
      <c r="A574" s="22">
        <v>0</v>
      </c>
      <c r="B574" s="25">
        <v>0</v>
      </c>
      <c r="C574" s="23">
        <v>1</v>
      </c>
      <c r="D574" s="23">
        <v>1</v>
      </c>
      <c r="E574" s="23">
        <v>30</v>
      </c>
      <c r="F574" s="23">
        <v>12</v>
      </c>
      <c r="G574" s="25"/>
      <c r="H574" s="25">
        <v>0</v>
      </c>
      <c r="I574" s="25">
        <v>2496</v>
      </c>
      <c r="J574" s="25">
        <v>51</v>
      </c>
      <c r="K574" s="25">
        <v>10</v>
      </c>
      <c r="L574" s="25">
        <v>5.5079998970031703</v>
      </c>
      <c r="M574" s="25">
        <v>25100</v>
      </c>
      <c r="N574" s="25">
        <v>0.66149997711181596</v>
      </c>
      <c r="O574" s="25">
        <v>7</v>
      </c>
      <c r="P574" s="25">
        <v>10</v>
      </c>
      <c r="Q574" s="25">
        <v>5</v>
      </c>
      <c r="R574" s="25">
        <v>0</v>
      </c>
      <c r="S574" s="23">
        <v>0</v>
      </c>
      <c r="T574" s="23">
        <v>25.100000381469702</v>
      </c>
      <c r="U574" s="25"/>
      <c r="V574" s="23">
        <v>0</v>
      </c>
    </row>
    <row r="575" spans="1:22" x14ac:dyDescent="0.25">
      <c r="A575" s="22">
        <v>0</v>
      </c>
      <c r="B575" s="25">
        <v>0</v>
      </c>
      <c r="C575" s="23">
        <v>2</v>
      </c>
      <c r="D575" s="23">
        <v>0</v>
      </c>
      <c r="E575" s="23">
        <v>38</v>
      </c>
      <c r="F575" s="23">
        <v>17</v>
      </c>
      <c r="G575" s="25"/>
      <c r="H575" s="25">
        <v>4.8000001907348597</v>
      </c>
      <c r="I575" s="25">
        <v>2280</v>
      </c>
      <c r="J575" s="25">
        <v>39</v>
      </c>
      <c r="K575" s="25">
        <v>12</v>
      </c>
      <c r="L575" s="25">
        <v>7.2284998893737802</v>
      </c>
      <c r="M575" s="25">
        <v>18600</v>
      </c>
      <c r="N575" s="25">
        <v>0.69150000810623202</v>
      </c>
      <c r="O575" s="25">
        <v>12</v>
      </c>
      <c r="P575" s="25">
        <v>16</v>
      </c>
      <c r="Q575" s="25">
        <v>5</v>
      </c>
      <c r="R575" s="25">
        <v>1</v>
      </c>
      <c r="S575" s="23">
        <v>15</v>
      </c>
      <c r="T575" s="23">
        <v>18.600000381469702</v>
      </c>
      <c r="U575" s="25"/>
      <c r="V575" s="23">
        <v>225</v>
      </c>
    </row>
    <row r="576" spans="1:22" x14ac:dyDescent="0.25">
      <c r="A576" s="22">
        <v>0</v>
      </c>
      <c r="B576" s="25">
        <v>0</v>
      </c>
      <c r="C576" s="23">
        <v>1</v>
      </c>
      <c r="D576" s="23">
        <v>1</v>
      </c>
      <c r="E576" s="23">
        <v>33</v>
      </c>
      <c r="F576" s="23">
        <v>16</v>
      </c>
      <c r="G576" s="25"/>
      <c r="H576" s="25">
        <v>0</v>
      </c>
      <c r="I576" s="25">
        <v>2750</v>
      </c>
      <c r="J576" s="25">
        <v>36</v>
      </c>
      <c r="K576" s="25">
        <v>17</v>
      </c>
      <c r="L576" s="25">
        <v>9.4545001983642596</v>
      </c>
      <c r="M576" s="25">
        <v>29000</v>
      </c>
      <c r="N576" s="25">
        <v>0.62150001525878895</v>
      </c>
      <c r="O576" s="25">
        <v>16</v>
      </c>
      <c r="P576" s="25">
        <v>16</v>
      </c>
      <c r="Q576" s="25">
        <v>9.5</v>
      </c>
      <c r="R576" s="25">
        <v>0</v>
      </c>
      <c r="S576" s="23">
        <v>11</v>
      </c>
      <c r="T576" s="23">
        <v>29</v>
      </c>
      <c r="U576" s="25"/>
      <c r="V576" s="23">
        <v>121</v>
      </c>
    </row>
    <row r="577" spans="1:22" x14ac:dyDescent="0.25">
      <c r="A577" s="22">
        <v>0</v>
      </c>
      <c r="B577" s="25">
        <v>0</v>
      </c>
      <c r="C577" s="23">
        <v>0</v>
      </c>
      <c r="D577" s="23">
        <v>0</v>
      </c>
      <c r="E577" s="23">
        <v>52</v>
      </c>
      <c r="F577" s="23">
        <v>12</v>
      </c>
      <c r="G577" s="25"/>
      <c r="H577" s="25">
        <v>0</v>
      </c>
      <c r="I577" s="25">
        <v>2115</v>
      </c>
      <c r="J577" s="25">
        <v>55</v>
      </c>
      <c r="K577" s="25">
        <v>12</v>
      </c>
      <c r="L577" s="25">
        <v>8.9834995269775408</v>
      </c>
      <c r="M577" s="25">
        <v>19237</v>
      </c>
      <c r="N577" s="25">
        <v>0.69150000810623202</v>
      </c>
      <c r="O577" s="25">
        <v>7</v>
      </c>
      <c r="P577" s="25">
        <v>7</v>
      </c>
      <c r="Q577" s="25">
        <v>9.5</v>
      </c>
      <c r="R577" s="25">
        <v>1</v>
      </c>
      <c r="S577" s="23">
        <v>23</v>
      </c>
      <c r="T577" s="23">
        <v>19.2369995117188</v>
      </c>
      <c r="U577" s="25"/>
      <c r="V577" s="23">
        <v>529</v>
      </c>
    </row>
    <row r="578" spans="1:22" x14ac:dyDescent="0.25">
      <c r="A578" s="22">
        <v>0</v>
      </c>
      <c r="B578" s="25">
        <v>0</v>
      </c>
      <c r="C578" s="23">
        <v>0</v>
      </c>
      <c r="D578" s="23">
        <v>3</v>
      </c>
      <c r="E578" s="23">
        <v>43</v>
      </c>
      <c r="F578" s="23">
        <v>11</v>
      </c>
      <c r="G578" s="25"/>
      <c r="H578" s="25">
        <v>0</v>
      </c>
      <c r="I578" s="25">
        <v>2590</v>
      </c>
      <c r="J578" s="25">
        <v>45</v>
      </c>
      <c r="K578" s="25">
        <v>12</v>
      </c>
      <c r="L578" s="25">
        <v>5.9846000671386701</v>
      </c>
      <c r="M578" s="25">
        <v>19855</v>
      </c>
      <c r="N578" s="25">
        <v>0.72149997949600198</v>
      </c>
      <c r="O578" s="25">
        <v>12</v>
      </c>
      <c r="P578" s="25">
        <v>14</v>
      </c>
      <c r="Q578" s="25">
        <v>7.5</v>
      </c>
      <c r="R578" s="25">
        <v>1</v>
      </c>
      <c r="S578" s="23">
        <v>1</v>
      </c>
      <c r="T578" s="23">
        <v>19.8549995422363</v>
      </c>
      <c r="U578" s="25"/>
      <c r="V578" s="23">
        <v>1</v>
      </c>
    </row>
    <row r="579" spans="1:22" x14ac:dyDescent="0.25">
      <c r="A579" s="22">
        <v>0</v>
      </c>
      <c r="B579" s="25">
        <v>0</v>
      </c>
      <c r="C579" s="23">
        <v>1</v>
      </c>
      <c r="D579" s="23">
        <v>1</v>
      </c>
      <c r="E579" s="23">
        <v>33</v>
      </c>
      <c r="F579" s="23">
        <v>12</v>
      </c>
      <c r="G579" s="25"/>
      <c r="H579" s="25">
        <v>0</v>
      </c>
      <c r="I579" s="25">
        <v>2372</v>
      </c>
      <c r="J579" s="25">
        <v>34</v>
      </c>
      <c r="K579" s="25">
        <v>12</v>
      </c>
      <c r="L579" s="25">
        <v>3.9628999233245898</v>
      </c>
      <c r="M579" s="25">
        <v>9450</v>
      </c>
      <c r="N579" s="25">
        <v>0.75150001049041804</v>
      </c>
      <c r="O579" s="25">
        <v>12</v>
      </c>
      <c r="P579" s="25">
        <v>7</v>
      </c>
      <c r="Q579" s="25">
        <v>9.5</v>
      </c>
      <c r="R579" s="25">
        <v>0</v>
      </c>
      <c r="S579" s="23">
        <v>5</v>
      </c>
      <c r="T579" s="23">
        <v>9.4499998092651403</v>
      </c>
      <c r="U579" s="25"/>
      <c r="V579" s="23">
        <v>25</v>
      </c>
    </row>
    <row r="580" spans="1:22" x14ac:dyDescent="0.25">
      <c r="A580" s="22">
        <v>0</v>
      </c>
      <c r="B580" s="25">
        <v>0</v>
      </c>
      <c r="C580" s="23">
        <v>0</v>
      </c>
      <c r="D580" s="23">
        <v>0</v>
      </c>
      <c r="E580" s="23">
        <v>45</v>
      </c>
      <c r="F580" s="23">
        <v>10</v>
      </c>
      <c r="G580" s="25"/>
      <c r="H580" s="25">
        <v>0</v>
      </c>
      <c r="I580" s="25">
        <v>2295</v>
      </c>
      <c r="J580" s="25">
        <v>48</v>
      </c>
      <c r="K580" s="25">
        <v>12</v>
      </c>
      <c r="L580" s="25">
        <v>7.0574998855590803</v>
      </c>
      <c r="M580" s="25">
        <v>30000</v>
      </c>
      <c r="N580" s="25">
        <v>0.58149999380111705</v>
      </c>
      <c r="O580" s="25">
        <v>7</v>
      </c>
      <c r="P580" s="25">
        <v>7</v>
      </c>
      <c r="Q580" s="25">
        <v>7.5</v>
      </c>
      <c r="R580" s="25">
        <v>0</v>
      </c>
      <c r="S580" s="23">
        <v>1</v>
      </c>
      <c r="T580" s="23">
        <v>30</v>
      </c>
      <c r="U580" s="25"/>
      <c r="V580" s="23">
        <v>1</v>
      </c>
    </row>
    <row r="581" spans="1:22" x14ac:dyDescent="0.25">
      <c r="A581" s="22">
        <v>0</v>
      </c>
      <c r="B581" s="25">
        <v>0</v>
      </c>
      <c r="C581" s="23">
        <v>2</v>
      </c>
      <c r="D581" s="23">
        <v>1</v>
      </c>
      <c r="E581" s="23">
        <v>36</v>
      </c>
      <c r="F581" s="23">
        <v>10</v>
      </c>
      <c r="G581" s="25"/>
      <c r="H581" s="25">
        <v>0</v>
      </c>
      <c r="I581" s="25">
        <v>2096</v>
      </c>
      <c r="J581" s="25">
        <v>38</v>
      </c>
      <c r="K581" s="25">
        <v>12</v>
      </c>
      <c r="L581" s="25">
        <v>7.1564998626709002</v>
      </c>
      <c r="M581" s="25">
        <v>15000</v>
      </c>
      <c r="N581" s="25">
        <v>0.72149997949600198</v>
      </c>
      <c r="O581" s="25">
        <v>10</v>
      </c>
      <c r="P581" s="25">
        <v>10</v>
      </c>
      <c r="Q581" s="25">
        <v>14</v>
      </c>
      <c r="R581" s="25">
        <v>1</v>
      </c>
      <c r="S581" s="23">
        <v>5</v>
      </c>
      <c r="T581" s="23">
        <v>15</v>
      </c>
      <c r="U581" s="25"/>
      <c r="V581" s="23">
        <v>25</v>
      </c>
    </row>
    <row r="582" spans="1:22" x14ac:dyDescent="0.25">
      <c r="A582" s="22">
        <v>0</v>
      </c>
      <c r="B582" s="25">
        <v>0</v>
      </c>
      <c r="C582" s="23">
        <v>1</v>
      </c>
      <c r="D582" s="23">
        <v>1</v>
      </c>
      <c r="E582" s="23">
        <v>34</v>
      </c>
      <c r="F582" s="23">
        <v>12</v>
      </c>
      <c r="G582" s="25"/>
      <c r="H582" s="25">
        <v>0</v>
      </c>
      <c r="I582" s="25">
        <v>3315</v>
      </c>
      <c r="J582" s="25">
        <v>39</v>
      </c>
      <c r="K582" s="25">
        <v>17</v>
      </c>
      <c r="L582" s="25">
        <v>4.0145001411437997</v>
      </c>
      <c r="M582" s="25">
        <v>24701</v>
      </c>
      <c r="N582" s="25">
        <v>0.66149997711181596</v>
      </c>
      <c r="O582" s="25">
        <v>12</v>
      </c>
      <c r="P582" s="25">
        <v>12</v>
      </c>
      <c r="Q582" s="25">
        <v>9.5</v>
      </c>
      <c r="R582" s="25">
        <v>1</v>
      </c>
      <c r="S582" s="23">
        <v>3</v>
      </c>
      <c r="T582" s="23">
        <v>24.7010002136231</v>
      </c>
      <c r="U582" s="25"/>
      <c r="V582" s="23">
        <v>9</v>
      </c>
    </row>
    <row r="583" spans="1:22" x14ac:dyDescent="0.25">
      <c r="A583" s="22">
        <v>0</v>
      </c>
      <c r="B583" s="25">
        <v>0</v>
      </c>
      <c r="C583" s="23">
        <v>0</v>
      </c>
      <c r="D583" s="23">
        <v>2</v>
      </c>
      <c r="E583" s="23">
        <v>37</v>
      </c>
      <c r="F583" s="23">
        <v>14</v>
      </c>
      <c r="G583" s="25"/>
      <c r="H583" s="25">
        <v>0</v>
      </c>
      <c r="I583" s="25">
        <v>1777</v>
      </c>
      <c r="J583" s="25">
        <v>50</v>
      </c>
      <c r="K583" s="25">
        <v>16</v>
      </c>
      <c r="L583" s="25">
        <v>3.8828999996185298</v>
      </c>
      <c r="M583" s="25">
        <v>15900</v>
      </c>
      <c r="N583" s="25">
        <v>0.72149997949600198</v>
      </c>
      <c r="O583" s="25">
        <v>10</v>
      </c>
      <c r="P583" s="25">
        <v>14</v>
      </c>
      <c r="Q583" s="25">
        <v>11</v>
      </c>
      <c r="R583" s="25">
        <v>0</v>
      </c>
      <c r="S583" s="23">
        <v>3</v>
      </c>
      <c r="T583" s="23">
        <v>15.8999996185303</v>
      </c>
      <c r="U583" s="25"/>
      <c r="V583" s="23">
        <v>9</v>
      </c>
    </row>
    <row r="584" spans="1:22" x14ac:dyDescent="0.25">
      <c r="A584" s="22">
        <v>0</v>
      </c>
      <c r="B584" s="25">
        <v>0</v>
      </c>
      <c r="C584" s="23">
        <v>0</v>
      </c>
      <c r="D584" s="23">
        <v>1</v>
      </c>
      <c r="E584" s="23">
        <v>46</v>
      </c>
      <c r="F584" s="23">
        <v>10</v>
      </c>
      <c r="G584" s="25"/>
      <c r="H584" s="25">
        <v>0</v>
      </c>
      <c r="I584" s="25">
        <v>1880</v>
      </c>
      <c r="J584" s="25">
        <v>51</v>
      </c>
      <c r="K584" s="25">
        <v>12</v>
      </c>
      <c r="L584" s="25">
        <v>7.9787001609802299</v>
      </c>
      <c r="M584" s="25">
        <v>16240</v>
      </c>
      <c r="N584" s="25">
        <v>0.72149997949600198</v>
      </c>
      <c r="O584" s="25">
        <v>7</v>
      </c>
      <c r="P584" s="25">
        <v>7</v>
      </c>
      <c r="Q584" s="25">
        <v>11</v>
      </c>
      <c r="R584" s="25">
        <v>0</v>
      </c>
      <c r="S584" s="23">
        <v>19</v>
      </c>
      <c r="T584" s="23">
        <v>16.2399997711182</v>
      </c>
      <c r="U584" s="25"/>
      <c r="V584" s="23">
        <v>361</v>
      </c>
    </row>
    <row r="585" spans="1:22" x14ac:dyDescent="0.25">
      <c r="A585" s="22">
        <v>0</v>
      </c>
      <c r="B585" s="25">
        <v>0</v>
      </c>
      <c r="C585" s="23">
        <v>0</v>
      </c>
      <c r="D585" s="23">
        <v>0</v>
      </c>
      <c r="E585" s="23">
        <v>47</v>
      </c>
      <c r="F585" s="23">
        <v>12</v>
      </c>
      <c r="G585" s="25"/>
      <c r="H585" s="25">
        <v>0</v>
      </c>
      <c r="I585" s="25">
        <v>2184</v>
      </c>
      <c r="J585" s="25">
        <v>55</v>
      </c>
      <c r="K585" s="25">
        <v>10</v>
      </c>
      <c r="L585" s="25">
        <v>5.03660011291504</v>
      </c>
      <c r="M585" s="25">
        <v>21100</v>
      </c>
      <c r="N585" s="25">
        <v>0.75150001049041804</v>
      </c>
      <c r="O585" s="25">
        <v>12</v>
      </c>
      <c r="P585" s="25">
        <v>12</v>
      </c>
      <c r="Q585" s="25">
        <v>9.5</v>
      </c>
      <c r="R585" s="25">
        <v>1</v>
      </c>
      <c r="S585" s="23">
        <v>20</v>
      </c>
      <c r="T585" s="23">
        <v>21.100000381469702</v>
      </c>
      <c r="U585" s="25"/>
      <c r="V585" s="23">
        <v>400</v>
      </c>
    </row>
    <row r="586" spans="1:22" x14ac:dyDescent="0.25">
      <c r="A586" s="22">
        <v>0</v>
      </c>
      <c r="B586" s="25">
        <v>0</v>
      </c>
      <c r="C586" s="23">
        <v>2</v>
      </c>
      <c r="D586" s="23">
        <v>1</v>
      </c>
      <c r="E586" s="23">
        <v>31</v>
      </c>
      <c r="F586" s="23">
        <v>16</v>
      </c>
      <c r="G586" s="25"/>
      <c r="H586" s="25">
        <v>0</v>
      </c>
      <c r="I586" s="25">
        <v>3250</v>
      </c>
      <c r="J586" s="25">
        <v>32</v>
      </c>
      <c r="K586" s="25">
        <v>16</v>
      </c>
      <c r="L586" s="25">
        <v>7.0769000053405797</v>
      </c>
      <c r="M586" s="25">
        <v>23000</v>
      </c>
      <c r="N586" s="25">
        <v>0.66149997711181596</v>
      </c>
      <c r="O586" s="25">
        <v>12</v>
      </c>
      <c r="P586" s="25">
        <v>12</v>
      </c>
      <c r="Q586" s="25">
        <v>7.5</v>
      </c>
      <c r="R586" s="25">
        <v>1</v>
      </c>
      <c r="S586" s="23">
        <v>5</v>
      </c>
      <c r="T586" s="23">
        <v>23</v>
      </c>
      <c r="U586" s="25"/>
      <c r="V586" s="23">
        <v>25</v>
      </c>
    </row>
    <row r="587" spans="1:22" x14ac:dyDescent="0.25">
      <c r="A587" s="22">
        <v>0</v>
      </c>
      <c r="B587" s="25">
        <v>0</v>
      </c>
      <c r="C587" s="23">
        <v>0</v>
      </c>
      <c r="D587" s="23">
        <v>0</v>
      </c>
      <c r="E587" s="23">
        <v>57</v>
      </c>
      <c r="F587" s="23">
        <v>5</v>
      </c>
      <c r="G587" s="25"/>
      <c r="H587" s="25">
        <v>0</v>
      </c>
      <c r="I587" s="25">
        <v>1520</v>
      </c>
      <c r="J587" s="25">
        <v>58</v>
      </c>
      <c r="K587" s="25">
        <v>5</v>
      </c>
      <c r="L587" s="25">
        <v>3.6184000968933101</v>
      </c>
      <c r="M587" s="25">
        <v>6340</v>
      </c>
      <c r="N587" s="25">
        <v>0.77149999141693104</v>
      </c>
      <c r="O587" s="25">
        <v>7</v>
      </c>
      <c r="P587" s="25">
        <v>7</v>
      </c>
      <c r="Q587" s="25">
        <v>14</v>
      </c>
      <c r="R587" s="25">
        <v>0</v>
      </c>
      <c r="S587" s="23">
        <v>0</v>
      </c>
      <c r="T587" s="23">
        <v>6.3400001525878897</v>
      </c>
      <c r="U587" s="25"/>
      <c r="V587" s="23">
        <v>0</v>
      </c>
    </row>
    <row r="588" spans="1:22" x14ac:dyDescent="0.25">
      <c r="A588" s="22">
        <v>0</v>
      </c>
      <c r="B588" s="25">
        <v>0</v>
      </c>
      <c r="C588" s="23">
        <v>1</v>
      </c>
      <c r="D588" s="23">
        <v>1</v>
      </c>
      <c r="E588" s="23">
        <v>30</v>
      </c>
      <c r="F588" s="23">
        <v>12</v>
      </c>
      <c r="G588" s="25"/>
      <c r="H588" s="25">
        <v>0</v>
      </c>
      <c r="I588" s="25">
        <v>3119</v>
      </c>
      <c r="J588" s="25">
        <v>30</v>
      </c>
      <c r="K588" s="25">
        <v>13</v>
      </c>
      <c r="L588" s="25">
        <v>13.4659996032715</v>
      </c>
      <c r="M588" s="25">
        <v>42250</v>
      </c>
      <c r="N588" s="25">
        <v>0.49149999022483798</v>
      </c>
      <c r="O588" s="25">
        <v>10</v>
      </c>
      <c r="P588" s="25">
        <v>10</v>
      </c>
      <c r="Q588" s="25">
        <v>5</v>
      </c>
      <c r="R588" s="25">
        <v>1</v>
      </c>
      <c r="S588" s="23">
        <v>3</v>
      </c>
      <c r="T588" s="23">
        <v>42.25</v>
      </c>
      <c r="U588" s="25"/>
      <c r="V588" s="23">
        <v>9</v>
      </c>
    </row>
    <row r="589" spans="1:22" x14ac:dyDescent="0.25">
      <c r="A589" s="22">
        <v>0</v>
      </c>
      <c r="B589" s="25">
        <v>0</v>
      </c>
      <c r="C589" s="23">
        <v>0</v>
      </c>
      <c r="D589" s="23">
        <v>0</v>
      </c>
      <c r="E589" s="23">
        <v>30</v>
      </c>
      <c r="F589" s="23">
        <v>12</v>
      </c>
      <c r="G589" s="25"/>
      <c r="H589" s="25">
        <v>0</v>
      </c>
      <c r="I589" s="25">
        <v>640</v>
      </c>
      <c r="J589" s="25">
        <v>43</v>
      </c>
      <c r="K589" s="25">
        <v>17</v>
      </c>
      <c r="L589" s="25">
        <v>14.5310001373291</v>
      </c>
      <c r="M589" s="25">
        <v>14694</v>
      </c>
      <c r="N589" s="25">
        <v>0.72149997949600198</v>
      </c>
      <c r="O589" s="25">
        <v>12</v>
      </c>
      <c r="P589" s="25">
        <v>10</v>
      </c>
      <c r="Q589" s="25">
        <v>11</v>
      </c>
      <c r="R589" s="25">
        <v>1</v>
      </c>
      <c r="S589" s="23">
        <v>3</v>
      </c>
      <c r="T589" s="23">
        <v>14.6940002441406</v>
      </c>
      <c r="U589" s="25"/>
      <c r="V589" s="23">
        <v>9</v>
      </c>
    </row>
    <row r="590" spans="1:22" x14ac:dyDescent="0.25">
      <c r="A590" s="22">
        <v>0</v>
      </c>
      <c r="B590" s="25">
        <v>0</v>
      </c>
      <c r="C590" s="23">
        <v>0</v>
      </c>
      <c r="D590" s="23">
        <v>3</v>
      </c>
      <c r="E590" s="23">
        <v>44</v>
      </c>
      <c r="F590" s="23">
        <v>12</v>
      </c>
      <c r="G590" s="25"/>
      <c r="H590" s="25">
        <v>0</v>
      </c>
      <c r="I590" s="25">
        <v>2250</v>
      </c>
      <c r="J590" s="25">
        <v>45</v>
      </c>
      <c r="K590" s="25">
        <v>12</v>
      </c>
      <c r="L590" s="25">
        <v>6.8000001907348597</v>
      </c>
      <c r="M590" s="25">
        <v>21417</v>
      </c>
      <c r="N590" s="25">
        <v>0.72149997949600198</v>
      </c>
      <c r="O590" s="25">
        <v>12</v>
      </c>
      <c r="P590" s="25">
        <v>12</v>
      </c>
      <c r="Q590" s="25">
        <v>9.5</v>
      </c>
      <c r="R590" s="25">
        <v>1</v>
      </c>
      <c r="S590" s="23">
        <v>7</v>
      </c>
      <c r="T590" s="23">
        <v>21.416999816894499</v>
      </c>
      <c r="U590" s="25"/>
      <c r="V590" s="23">
        <v>49</v>
      </c>
    </row>
    <row r="591" spans="1:22" x14ac:dyDescent="0.25">
      <c r="A591" s="22">
        <v>0</v>
      </c>
      <c r="B591" s="25">
        <v>0</v>
      </c>
      <c r="C591" s="23">
        <v>0</v>
      </c>
      <c r="D591" s="23">
        <v>0</v>
      </c>
      <c r="E591" s="23">
        <v>53</v>
      </c>
      <c r="F591" s="23">
        <v>13</v>
      </c>
      <c r="G591" s="25"/>
      <c r="H591" s="25">
        <v>0</v>
      </c>
      <c r="I591" s="25">
        <v>3000</v>
      </c>
      <c r="J591" s="25">
        <v>53</v>
      </c>
      <c r="K591" s="25">
        <v>13</v>
      </c>
      <c r="L591" s="25">
        <v>6.6666998863220197</v>
      </c>
      <c r="M591" s="25">
        <v>20200</v>
      </c>
      <c r="N591" s="25">
        <v>0.66149997711181596</v>
      </c>
      <c r="O591" s="25">
        <v>7</v>
      </c>
      <c r="P591" s="25">
        <v>12</v>
      </c>
      <c r="Q591" s="25">
        <v>7.5</v>
      </c>
      <c r="R591" s="25">
        <v>1</v>
      </c>
      <c r="S591" s="23">
        <v>7</v>
      </c>
      <c r="T591" s="23">
        <v>20.200000762939499</v>
      </c>
      <c r="U591" s="25"/>
      <c r="V591" s="23">
        <v>49</v>
      </c>
    </row>
    <row r="592" spans="1:22" x14ac:dyDescent="0.25">
      <c r="A592" s="22">
        <v>0</v>
      </c>
      <c r="B592" s="25">
        <v>0</v>
      </c>
      <c r="C592" s="23">
        <v>0</v>
      </c>
      <c r="D592" s="23">
        <v>0</v>
      </c>
      <c r="E592" s="23">
        <v>51</v>
      </c>
      <c r="F592" s="23">
        <v>8</v>
      </c>
      <c r="G592" s="25"/>
      <c r="H592" s="25">
        <v>0</v>
      </c>
      <c r="I592" s="25">
        <v>2028</v>
      </c>
      <c r="J592" s="25">
        <v>54</v>
      </c>
      <c r="K592" s="25">
        <v>8</v>
      </c>
      <c r="L592" s="25">
        <v>5.9172000885009801</v>
      </c>
      <c r="M592" s="25">
        <v>12090</v>
      </c>
      <c r="N592" s="25">
        <v>0.72149997949600198</v>
      </c>
      <c r="O592" s="25">
        <v>7</v>
      </c>
      <c r="P592" s="25">
        <v>7</v>
      </c>
      <c r="Q592" s="25">
        <v>9.5</v>
      </c>
      <c r="R592" s="25">
        <v>1</v>
      </c>
      <c r="S592" s="23">
        <v>1</v>
      </c>
      <c r="T592" s="23">
        <v>12.0900001525879</v>
      </c>
      <c r="U592" s="25"/>
      <c r="V592" s="23">
        <v>1</v>
      </c>
    </row>
    <row r="593" spans="1:22" x14ac:dyDescent="0.25">
      <c r="A593" s="22">
        <v>0</v>
      </c>
      <c r="B593" s="25">
        <v>0</v>
      </c>
      <c r="C593" s="23">
        <v>1</v>
      </c>
      <c r="D593" s="23">
        <v>3</v>
      </c>
      <c r="E593" s="23">
        <v>39</v>
      </c>
      <c r="F593" s="23">
        <v>12</v>
      </c>
      <c r="G593" s="25"/>
      <c r="H593" s="25">
        <v>0</v>
      </c>
      <c r="I593" s="25">
        <v>2412</v>
      </c>
      <c r="J593" s="25">
        <v>36</v>
      </c>
      <c r="K593" s="25">
        <v>14</v>
      </c>
      <c r="L593" s="25">
        <v>10.2399997711182</v>
      </c>
      <c r="M593" s="25">
        <v>24760</v>
      </c>
      <c r="N593" s="25">
        <v>0.66149997711181596</v>
      </c>
      <c r="O593" s="25">
        <v>12</v>
      </c>
      <c r="P593" s="25">
        <v>7</v>
      </c>
      <c r="Q593" s="25">
        <v>5</v>
      </c>
      <c r="R593" s="25">
        <v>1</v>
      </c>
      <c r="S593" s="23">
        <v>13</v>
      </c>
      <c r="T593" s="23">
        <v>24.7600002288818</v>
      </c>
      <c r="U593" s="25"/>
      <c r="V593" s="23">
        <v>169</v>
      </c>
    </row>
    <row r="594" spans="1:22" x14ac:dyDescent="0.25">
      <c r="A594" s="22">
        <v>0</v>
      </c>
      <c r="B594" s="25">
        <v>0</v>
      </c>
      <c r="C594" s="23">
        <v>0</v>
      </c>
      <c r="D594" s="23">
        <v>0</v>
      </c>
      <c r="E594" s="23">
        <v>52</v>
      </c>
      <c r="F594" s="23">
        <v>8</v>
      </c>
      <c r="G594" s="25"/>
      <c r="H594" s="25">
        <v>0</v>
      </c>
      <c r="I594" s="25">
        <v>2452</v>
      </c>
      <c r="J594" s="25">
        <v>54</v>
      </c>
      <c r="K594" s="25">
        <v>12</v>
      </c>
      <c r="L594" s="25">
        <v>8.1565999984741193</v>
      </c>
      <c r="M594" s="25">
        <v>23000</v>
      </c>
      <c r="N594" s="25">
        <v>0.69150000810623202</v>
      </c>
      <c r="O594" s="25">
        <v>7</v>
      </c>
      <c r="P594" s="25">
        <v>3</v>
      </c>
      <c r="Q594" s="25">
        <v>3</v>
      </c>
      <c r="R594" s="25">
        <v>0</v>
      </c>
      <c r="S594" s="23">
        <v>0</v>
      </c>
      <c r="T594" s="23">
        <v>23</v>
      </c>
      <c r="U594" s="25"/>
      <c r="V594" s="23">
        <v>0</v>
      </c>
    </row>
    <row r="595" spans="1:22" x14ac:dyDescent="0.25">
      <c r="A595" s="22">
        <v>0</v>
      </c>
      <c r="B595" s="25">
        <v>0</v>
      </c>
      <c r="C595" s="23">
        <v>0</v>
      </c>
      <c r="D595" s="23">
        <v>4</v>
      </c>
      <c r="E595" s="23">
        <v>46</v>
      </c>
      <c r="F595" s="23">
        <v>8</v>
      </c>
      <c r="G595" s="25"/>
      <c r="H595" s="25">
        <v>0</v>
      </c>
      <c r="I595" s="25">
        <v>2304</v>
      </c>
      <c r="J595" s="25">
        <v>50</v>
      </c>
      <c r="K595" s="25">
        <v>12</v>
      </c>
      <c r="L595" s="25">
        <v>6.6774997711181596</v>
      </c>
      <c r="M595" s="25">
        <v>19365</v>
      </c>
      <c r="N595" s="25">
        <v>0.72149997949600198</v>
      </c>
      <c r="O595" s="25">
        <v>3</v>
      </c>
      <c r="P595" s="25">
        <v>3</v>
      </c>
      <c r="Q595" s="25">
        <v>11</v>
      </c>
      <c r="R595" s="25">
        <v>1</v>
      </c>
      <c r="S595" s="23">
        <v>0</v>
      </c>
      <c r="T595" s="23">
        <v>19.3649997711182</v>
      </c>
      <c r="U595" s="25"/>
      <c r="V595" s="23">
        <v>0</v>
      </c>
    </row>
    <row r="596" spans="1:22" x14ac:dyDescent="0.25">
      <c r="A596" s="22">
        <v>0</v>
      </c>
      <c r="B596" s="25">
        <v>0</v>
      </c>
      <c r="C596" s="23">
        <v>0</v>
      </c>
      <c r="D596" s="23">
        <v>5</v>
      </c>
      <c r="E596" s="23">
        <v>47</v>
      </c>
      <c r="F596" s="23">
        <v>12</v>
      </c>
      <c r="G596" s="25"/>
      <c r="H596" s="25">
        <v>0</v>
      </c>
      <c r="I596" s="25">
        <v>3120</v>
      </c>
      <c r="J596" s="25">
        <v>49</v>
      </c>
      <c r="K596" s="25">
        <v>12</v>
      </c>
      <c r="L596" s="25">
        <v>0.96149998903274503</v>
      </c>
      <c r="M596" s="25">
        <v>5550</v>
      </c>
      <c r="N596" s="25">
        <v>0.94150000810623202</v>
      </c>
      <c r="O596" s="25">
        <v>7</v>
      </c>
      <c r="P596" s="25">
        <v>7</v>
      </c>
      <c r="Q596" s="25">
        <v>3</v>
      </c>
      <c r="R596" s="25">
        <v>0</v>
      </c>
      <c r="S596" s="23">
        <v>12</v>
      </c>
      <c r="T596" s="23">
        <v>5.5500001907348597</v>
      </c>
      <c r="U596" s="25"/>
      <c r="V596" s="23">
        <v>144</v>
      </c>
    </row>
    <row r="597" spans="1:22" x14ac:dyDescent="0.25">
      <c r="A597" s="22">
        <v>0</v>
      </c>
      <c r="B597" s="25">
        <v>0</v>
      </c>
      <c r="C597" s="23">
        <v>0</v>
      </c>
      <c r="D597" s="23">
        <v>2</v>
      </c>
      <c r="E597" s="23">
        <v>52</v>
      </c>
      <c r="F597" s="23">
        <v>8</v>
      </c>
      <c r="G597" s="25"/>
      <c r="H597" s="25">
        <v>0</v>
      </c>
      <c r="I597" s="25">
        <v>1670</v>
      </c>
      <c r="J597" s="25">
        <v>54</v>
      </c>
      <c r="K597" s="25">
        <v>8</v>
      </c>
      <c r="L597" s="25">
        <v>16.906999588012699</v>
      </c>
      <c r="M597" s="25">
        <v>68035</v>
      </c>
      <c r="N597" s="25">
        <v>0.44150000810623202</v>
      </c>
      <c r="O597" s="25">
        <v>7</v>
      </c>
      <c r="P597" s="25">
        <v>3</v>
      </c>
      <c r="Q597" s="25">
        <v>7.5</v>
      </c>
      <c r="R597" s="25">
        <v>1</v>
      </c>
      <c r="S597" s="23">
        <v>0</v>
      </c>
      <c r="T597" s="23">
        <v>68.035003662109403</v>
      </c>
      <c r="U597" s="25"/>
      <c r="V597" s="23">
        <v>0</v>
      </c>
    </row>
    <row r="598" spans="1:22" x14ac:dyDescent="0.25">
      <c r="A598" s="22">
        <v>0</v>
      </c>
      <c r="B598" s="25">
        <v>0</v>
      </c>
      <c r="C598" s="23">
        <v>0</v>
      </c>
      <c r="D598" s="23">
        <v>2</v>
      </c>
      <c r="E598" s="23">
        <v>45</v>
      </c>
      <c r="F598" s="23">
        <v>12</v>
      </c>
      <c r="G598" s="25"/>
      <c r="H598" s="25">
        <v>0</v>
      </c>
      <c r="I598" s="25">
        <v>2137</v>
      </c>
      <c r="J598" s="25">
        <v>46</v>
      </c>
      <c r="K598" s="25">
        <v>15</v>
      </c>
      <c r="L598" s="25">
        <v>13.569999694824199</v>
      </c>
      <c r="M598" s="25">
        <v>29300</v>
      </c>
      <c r="N598" s="25">
        <v>0.62150001525878895</v>
      </c>
      <c r="O598" s="25">
        <v>10</v>
      </c>
      <c r="P598" s="25">
        <v>14</v>
      </c>
      <c r="Q598" s="25">
        <v>7.5</v>
      </c>
      <c r="R598" s="25">
        <v>1</v>
      </c>
      <c r="S598" s="23">
        <v>5</v>
      </c>
      <c r="T598" s="23">
        <v>29.2999992370606</v>
      </c>
      <c r="U598" s="25"/>
      <c r="V598" s="23">
        <v>25</v>
      </c>
    </row>
    <row r="599" spans="1:22" x14ac:dyDescent="0.25">
      <c r="A599" s="22">
        <v>0</v>
      </c>
      <c r="B599" s="25">
        <v>0</v>
      </c>
      <c r="C599" s="23">
        <v>0</v>
      </c>
      <c r="D599" s="23">
        <v>0</v>
      </c>
      <c r="E599" s="23">
        <v>60</v>
      </c>
      <c r="F599" s="23">
        <v>11</v>
      </c>
      <c r="G599" s="25"/>
      <c r="H599" s="25">
        <v>0</v>
      </c>
      <c r="I599" s="25">
        <v>2071</v>
      </c>
      <c r="J599" s="25">
        <v>52</v>
      </c>
      <c r="K599" s="25">
        <v>11</v>
      </c>
      <c r="L599" s="25">
        <v>8.9329004287719709</v>
      </c>
      <c r="M599" s="25">
        <v>18500</v>
      </c>
      <c r="N599" s="25">
        <v>0.69150000810623202</v>
      </c>
      <c r="O599" s="25">
        <v>7</v>
      </c>
      <c r="P599" s="25">
        <v>7</v>
      </c>
      <c r="Q599" s="25">
        <v>7.5</v>
      </c>
      <c r="R599" s="25">
        <v>1</v>
      </c>
      <c r="S599" s="23">
        <v>45</v>
      </c>
      <c r="T599" s="23">
        <v>18.5</v>
      </c>
      <c r="U599" s="25"/>
      <c r="V599" s="23">
        <v>2025</v>
      </c>
    </row>
    <row r="600" spans="1:22" x14ac:dyDescent="0.25">
      <c r="A600" s="22">
        <v>0</v>
      </c>
      <c r="B600" s="25">
        <v>0</v>
      </c>
      <c r="C600" s="23">
        <v>0</v>
      </c>
      <c r="D600" s="23">
        <v>2</v>
      </c>
      <c r="E600" s="23">
        <v>41</v>
      </c>
      <c r="F600" s="23">
        <v>13</v>
      </c>
      <c r="G600" s="25"/>
      <c r="H600" s="25">
        <v>0</v>
      </c>
      <c r="I600" s="25">
        <v>1960</v>
      </c>
      <c r="J600" s="25">
        <v>54</v>
      </c>
      <c r="K600" s="25">
        <v>7</v>
      </c>
      <c r="L600" s="25">
        <v>4.7371997833251998</v>
      </c>
      <c r="M600" s="25">
        <v>22582</v>
      </c>
      <c r="N600" s="25">
        <v>0.72149997949600198</v>
      </c>
      <c r="O600" s="25">
        <v>17</v>
      </c>
      <c r="P600" s="25">
        <v>7</v>
      </c>
      <c r="Q600" s="25">
        <v>11</v>
      </c>
      <c r="R600" s="25">
        <v>0</v>
      </c>
      <c r="S600" s="23">
        <v>10</v>
      </c>
      <c r="T600" s="23">
        <v>22.5820007324219</v>
      </c>
      <c r="U600" s="25"/>
      <c r="V600" s="23">
        <v>100</v>
      </c>
    </row>
    <row r="601" spans="1:22" x14ac:dyDescent="0.25">
      <c r="A601" s="22">
        <v>0</v>
      </c>
      <c r="B601" s="25">
        <v>0</v>
      </c>
      <c r="C601" s="23">
        <v>0</v>
      </c>
      <c r="D601" s="23">
        <v>3</v>
      </c>
      <c r="E601" s="23">
        <v>39</v>
      </c>
      <c r="F601" s="23">
        <v>8</v>
      </c>
      <c r="G601" s="25"/>
      <c r="H601" s="25">
        <v>0</v>
      </c>
      <c r="I601" s="25">
        <v>2068</v>
      </c>
      <c r="J601" s="25">
        <v>45</v>
      </c>
      <c r="K601" s="25">
        <v>12</v>
      </c>
      <c r="L601" s="25">
        <v>8.5106000900268608</v>
      </c>
      <c r="M601" s="25">
        <v>21500</v>
      </c>
      <c r="N601" s="25">
        <v>0.72149997949600198</v>
      </c>
      <c r="O601" s="25">
        <v>7</v>
      </c>
      <c r="P601" s="25">
        <v>7</v>
      </c>
      <c r="Q601" s="25">
        <v>7.5</v>
      </c>
      <c r="R601" s="25">
        <v>1</v>
      </c>
      <c r="S601" s="23">
        <v>2</v>
      </c>
      <c r="T601" s="23">
        <v>21.5</v>
      </c>
      <c r="U601" s="25"/>
      <c r="V601" s="23">
        <v>4</v>
      </c>
    </row>
    <row r="602" spans="1:22" x14ac:dyDescent="0.25">
      <c r="A602" s="22">
        <v>0</v>
      </c>
      <c r="B602" s="25">
        <v>0</v>
      </c>
      <c r="C602" s="23">
        <v>0</v>
      </c>
      <c r="D602" s="23">
        <v>1</v>
      </c>
      <c r="E602" s="23">
        <v>49</v>
      </c>
      <c r="F602" s="23">
        <v>12</v>
      </c>
      <c r="G602" s="25"/>
      <c r="H602" s="25">
        <v>0</v>
      </c>
      <c r="I602" s="25">
        <v>2190</v>
      </c>
      <c r="J602" s="25">
        <v>51</v>
      </c>
      <c r="K602" s="25">
        <v>12</v>
      </c>
      <c r="L602" s="25">
        <v>5.2511000633239799</v>
      </c>
      <c r="M602" s="25">
        <v>28070</v>
      </c>
      <c r="N602" s="25">
        <v>0.75150001049041804</v>
      </c>
      <c r="O602" s="25">
        <v>7</v>
      </c>
      <c r="P602" s="25">
        <v>7</v>
      </c>
      <c r="Q602" s="25">
        <v>7.5</v>
      </c>
      <c r="R602" s="25">
        <v>0</v>
      </c>
      <c r="S602" s="23">
        <v>3</v>
      </c>
      <c r="T602" s="23">
        <v>28.069999694824201</v>
      </c>
      <c r="U602" s="25"/>
      <c r="V602" s="23">
        <v>9</v>
      </c>
    </row>
    <row r="603" spans="1:22" x14ac:dyDescent="0.25">
      <c r="A603" s="22">
        <v>0</v>
      </c>
      <c r="B603" s="25">
        <v>0</v>
      </c>
      <c r="C603" s="23">
        <v>1</v>
      </c>
      <c r="D603" s="23">
        <v>1</v>
      </c>
      <c r="E603" s="23">
        <v>32</v>
      </c>
      <c r="F603" s="23">
        <v>15</v>
      </c>
      <c r="G603" s="25"/>
      <c r="H603" s="25">
        <v>0</v>
      </c>
      <c r="I603" s="25">
        <v>2295</v>
      </c>
      <c r="J603" s="25">
        <v>37</v>
      </c>
      <c r="K603" s="25">
        <v>13</v>
      </c>
      <c r="L603" s="25">
        <v>21.7859992980957</v>
      </c>
      <c r="M603" s="25">
        <v>50300</v>
      </c>
      <c r="N603" s="25">
        <v>0.44150000810623202</v>
      </c>
      <c r="O603" s="25">
        <v>12</v>
      </c>
      <c r="P603" s="25">
        <v>12</v>
      </c>
      <c r="Q603" s="25">
        <v>14</v>
      </c>
      <c r="R603" s="25">
        <v>1</v>
      </c>
      <c r="S603" s="23">
        <v>1</v>
      </c>
      <c r="T603" s="23">
        <v>50.299999237060597</v>
      </c>
      <c r="U603" s="25"/>
      <c r="V603" s="23">
        <v>1</v>
      </c>
    </row>
    <row r="604" spans="1:22" x14ac:dyDescent="0.25">
      <c r="A604" s="22">
        <v>0</v>
      </c>
      <c r="B604" s="25">
        <v>0</v>
      </c>
      <c r="C604" s="23">
        <v>1</v>
      </c>
      <c r="D604" s="23">
        <v>3</v>
      </c>
      <c r="E604" s="23">
        <v>33</v>
      </c>
      <c r="F604" s="23">
        <v>12</v>
      </c>
      <c r="G604" s="25"/>
      <c r="H604" s="25">
        <v>0</v>
      </c>
      <c r="I604" s="25">
        <v>2970</v>
      </c>
      <c r="J604" s="25">
        <v>34</v>
      </c>
      <c r="K604" s="25">
        <v>13</v>
      </c>
      <c r="L604" s="25">
        <v>7.9124999046325701</v>
      </c>
      <c r="M604" s="25">
        <v>23500</v>
      </c>
      <c r="N604" s="25">
        <v>0.66149997711181596</v>
      </c>
      <c r="O604" s="25">
        <v>12</v>
      </c>
      <c r="P604" s="25">
        <v>12</v>
      </c>
      <c r="Q604" s="25">
        <v>14</v>
      </c>
      <c r="R604" s="25">
        <v>1</v>
      </c>
      <c r="S604" s="23">
        <v>5</v>
      </c>
      <c r="T604" s="23">
        <v>23.5</v>
      </c>
      <c r="U604" s="25"/>
      <c r="V604" s="23">
        <v>25</v>
      </c>
    </row>
    <row r="605" spans="1:22" x14ac:dyDescent="0.25">
      <c r="A605" s="22">
        <v>0</v>
      </c>
      <c r="B605" s="25">
        <v>0</v>
      </c>
      <c r="C605" s="23">
        <v>0</v>
      </c>
      <c r="D605" s="23">
        <v>4</v>
      </c>
      <c r="E605" s="23">
        <v>36</v>
      </c>
      <c r="F605" s="23">
        <v>10</v>
      </c>
      <c r="G605" s="25"/>
      <c r="H605" s="25">
        <v>0</v>
      </c>
      <c r="I605" s="25">
        <v>2068</v>
      </c>
      <c r="J605" s="25">
        <v>37</v>
      </c>
      <c r="K605" s="25">
        <v>8</v>
      </c>
      <c r="L605" s="25">
        <v>7.1083002090454102</v>
      </c>
      <c r="M605" s="25">
        <v>15500</v>
      </c>
      <c r="N605" s="25">
        <v>0.75150001049041804</v>
      </c>
      <c r="O605" s="25">
        <v>7</v>
      </c>
      <c r="P605" s="25">
        <v>9</v>
      </c>
      <c r="Q605" s="25">
        <v>14</v>
      </c>
      <c r="R605" s="25">
        <v>0</v>
      </c>
      <c r="S605" s="23">
        <v>10</v>
      </c>
      <c r="T605" s="23">
        <v>15.5</v>
      </c>
      <c r="U605" s="25"/>
      <c r="V605" s="23">
        <v>100</v>
      </c>
    </row>
    <row r="606" spans="1:22" x14ac:dyDescent="0.25">
      <c r="A606" s="22">
        <v>0</v>
      </c>
      <c r="B606" s="25">
        <v>0</v>
      </c>
      <c r="C606" s="23">
        <v>3</v>
      </c>
      <c r="D606" s="23">
        <v>3</v>
      </c>
      <c r="E606" s="23">
        <v>37</v>
      </c>
      <c r="F606" s="23">
        <v>13</v>
      </c>
      <c r="G606" s="25"/>
      <c r="H606" s="25">
        <v>0</v>
      </c>
      <c r="I606" s="25">
        <v>2419</v>
      </c>
      <c r="J606" s="25">
        <v>39</v>
      </c>
      <c r="K606" s="25">
        <v>14</v>
      </c>
      <c r="L606" s="25">
        <v>5.0433998107910201</v>
      </c>
      <c r="M606" s="25">
        <v>13440</v>
      </c>
      <c r="N606" s="25">
        <v>0.77149999141693104</v>
      </c>
      <c r="O606" s="25">
        <v>7</v>
      </c>
      <c r="P606" s="25">
        <v>0</v>
      </c>
      <c r="Q606" s="25">
        <v>5</v>
      </c>
      <c r="R606" s="25">
        <v>0</v>
      </c>
      <c r="S606" s="23">
        <v>4</v>
      </c>
      <c r="T606" s="23">
        <v>13.439999580383301</v>
      </c>
      <c r="U606" s="25"/>
      <c r="V606" s="23">
        <v>16</v>
      </c>
    </row>
    <row r="607" spans="1:22" x14ac:dyDescent="0.25">
      <c r="A607" s="22">
        <v>0</v>
      </c>
      <c r="B607" s="25">
        <v>0</v>
      </c>
      <c r="C607" s="23">
        <v>1</v>
      </c>
      <c r="D607" s="23">
        <v>2</v>
      </c>
      <c r="E607" s="23">
        <v>30</v>
      </c>
      <c r="F607" s="23">
        <v>12</v>
      </c>
      <c r="G607" s="25"/>
      <c r="H607" s="25">
        <v>0</v>
      </c>
      <c r="I607" s="25">
        <v>2150</v>
      </c>
      <c r="J607" s="25">
        <v>34</v>
      </c>
      <c r="K607" s="25">
        <v>11</v>
      </c>
      <c r="L607" s="25">
        <v>2.2441999912261998</v>
      </c>
      <c r="M607" s="25">
        <v>8100</v>
      </c>
      <c r="N607" s="25">
        <v>0.78149998188018799</v>
      </c>
      <c r="O607" s="25">
        <v>12</v>
      </c>
      <c r="P607" s="25">
        <v>12</v>
      </c>
      <c r="Q607" s="25">
        <v>11</v>
      </c>
      <c r="R607" s="25">
        <v>0</v>
      </c>
      <c r="S607" s="23">
        <v>7</v>
      </c>
      <c r="T607" s="23">
        <v>8.1000003814697301</v>
      </c>
      <c r="U607" s="25"/>
      <c r="V607" s="23">
        <v>49</v>
      </c>
    </row>
    <row r="608" spans="1:22" x14ac:dyDescent="0.25">
      <c r="A608" s="22">
        <v>0</v>
      </c>
      <c r="B608" s="25">
        <v>0</v>
      </c>
      <c r="C608" s="23">
        <v>1</v>
      </c>
      <c r="D608" s="23">
        <v>1</v>
      </c>
      <c r="E608" s="23">
        <v>44</v>
      </c>
      <c r="F608" s="23">
        <v>11</v>
      </c>
      <c r="G608" s="25"/>
      <c r="H608" s="25">
        <v>0</v>
      </c>
      <c r="I608" s="25">
        <v>1152</v>
      </c>
      <c r="J608" s="25">
        <v>37</v>
      </c>
      <c r="K608" s="25">
        <v>10</v>
      </c>
      <c r="L608" s="25">
        <v>8.5068998336791992</v>
      </c>
      <c r="M608" s="25">
        <v>9800</v>
      </c>
      <c r="N608" s="25">
        <v>0.75150001049041804</v>
      </c>
      <c r="O608" s="25">
        <v>7</v>
      </c>
      <c r="P608" s="25">
        <v>12</v>
      </c>
      <c r="Q608" s="25">
        <v>9.5</v>
      </c>
      <c r="R608" s="25">
        <v>1</v>
      </c>
      <c r="S608" s="23">
        <v>9</v>
      </c>
      <c r="T608" s="23">
        <v>9.8000001907348597</v>
      </c>
      <c r="U608" s="25"/>
      <c r="V608" s="23">
        <v>81</v>
      </c>
    </row>
    <row r="609" spans="1:22" x14ac:dyDescent="0.25">
      <c r="A609" s="22">
        <v>0</v>
      </c>
      <c r="B609" s="25">
        <v>0</v>
      </c>
      <c r="C609" s="23">
        <v>0</v>
      </c>
      <c r="D609" s="23">
        <v>1</v>
      </c>
      <c r="E609" s="23">
        <v>48</v>
      </c>
      <c r="F609" s="23">
        <v>12</v>
      </c>
      <c r="G609" s="25"/>
      <c r="H609" s="25">
        <v>0</v>
      </c>
      <c r="I609" s="25">
        <v>2640</v>
      </c>
      <c r="J609" s="25">
        <v>49</v>
      </c>
      <c r="K609" s="25">
        <v>12</v>
      </c>
      <c r="L609" s="25">
        <v>7.5757999420165998</v>
      </c>
      <c r="M609" s="25">
        <v>20300</v>
      </c>
      <c r="N609" s="25">
        <v>0.69150000810623202</v>
      </c>
      <c r="O609" s="25">
        <v>7</v>
      </c>
      <c r="P609" s="25">
        <v>12</v>
      </c>
      <c r="Q609" s="25">
        <v>5</v>
      </c>
      <c r="R609" s="25">
        <v>1</v>
      </c>
      <c r="S609" s="23">
        <v>5</v>
      </c>
      <c r="T609" s="23">
        <v>20.2999992370606</v>
      </c>
      <c r="U609" s="25"/>
      <c r="V609" s="23">
        <v>25</v>
      </c>
    </row>
    <row r="610" spans="1:22" x14ac:dyDescent="0.25">
      <c r="A610" s="22">
        <v>0</v>
      </c>
      <c r="B610" s="25">
        <v>0</v>
      </c>
      <c r="C610" s="23">
        <v>0</v>
      </c>
      <c r="D610" s="23">
        <v>4</v>
      </c>
      <c r="E610" s="23">
        <v>40</v>
      </c>
      <c r="F610" s="23">
        <v>11</v>
      </c>
      <c r="G610" s="25"/>
      <c r="H610" s="25">
        <v>0</v>
      </c>
      <c r="I610" s="25">
        <v>2550</v>
      </c>
      <c r="J610" s="25">
        <v>45</v>
      </c>
      <c r="K610" s="25">
        <v>11</v>
      </c>
      <c r="L610" s="25">
        <v>5.8824000358581499</v>
      </c>
      <c r="M610" s="25">
        <v>15000</v>
      </c>
      <c r="N610" s="25">
        <v>0.75150001049041804</v>
      </c>
      <c r="O610" s="25">
        <v>7</v>
      </c>
      <c r="P610" s="25">
        <v>7</v>
      </c>
      <c r="Q610" s="25">
        <v>14</v>
      </c>
      <c r="R610" s="25">
        <v>1</v>
      </c>
      <c r="S610" s="23">
        <v>4</v>
      </c>
      <c r="T610" s="23">
        <v>15</v>
      </c>
      <c r="U610" s="25"/>
      <c r="V610" s="23">
        <v>16</v>
      </c>
    </row>
    <row r="611" spans="1:22" x14ac:dyDescent="0.25">
      <c r="A611" s="22">
        <v>0</v>
      </c>
      <c r="B611" s="25">
        <v>0</v>
      </c>
      <c r="C611" s="23">
        <v>0</v>
      </c>
      <c r="D611" s="23">
        <v>0</v>
      </c>
      <c r="E611" s="23">
        <v>47</v>
      </c>
      <c r="F611" s="23">
        <v>13</v>
      </c>
      <c r="G611" s="25"/>
      <c r="H611" s="25">
        <v>0</v>
      </c>
      <c r="I611" s="25">
        <v>1360</v>
      </c>
      <c r="J611" s="25">
        <v>49</v>
      </c>
      <c r="K611" s="25">
        <v>16</v>
      </c>
      <c r="L611" s="25">
        <v>40.441001892089801</v>
      </c>
      <c r="M611" s="25">
        <v>56100</v>
      </c>
      <c r="N611" s="25">
        <v>0.44150000810623202</v>
      </c>
      <c r="O611" s="25">
        <v>9</v>
      </c>
      <c r="P611" s="25">
        <v>9</v>
      </c>
      <c r="Q611" s="25">
        <v>5</v>
      </c>
      <c r="R611" s="25">
        <v>1</v>
      </c>
      <c r="S611" s="23">
        <v>11</v>
      </c>
      <c r="T611" s="23">
        <v>56.099998474121101</v>
      </c>
      <c r="U611" s="25"/>
      <c r="V611" s="23">
        <v>121</v>
      </c>
    </row>
    <row r="612" spans="1:22" x14ac:dyDescent="0.25">
      <c r="A612" s="22">
        <v>0</v>
      </c>
      <c r="B612" s="25">
        <v>0</v>
      </c>
      <c r="C612" s="23">
        <v>0</v>
      </c>
      <c r="D612" s="23">
        <v>2</v>
      </c>
      <c r="E612" s="23">
        <v>36</v>
      </c>
      <c r="F612" s="23">
        <v>12</v>
      </c>
      <c r="G612" s="25"/>
      <c r="H612" s="25">
        <v>0</v>
      </c>
      <c r="I612" s="25">
        <v>2420</v>
      </c>
      <c r="J612" s="25">
        <v>40</v>
      </c>
      <c r="K612" s="25">
        <v>12</v>
      </c>
      <c r="L612" s="25">
        <v>6.2339000701904297</v>
      </c>
      <c r="M612" s="25">
        <v>22846</v>
      </c>
      <c r="N612" s="25">
        <v>0.72149997949600198</v>
      </c>
      <c r="O612" s="25">
        <v>12</v>
      </c>
      <c r="P612" s="25">
        <v>7</v>
      </c>
      <c r="Q612" s="25">
        <v>5</v>
      </c>
      <c r="R612" s="25">
        <v>1</v>
      </c>
      <c r="S612" s="23">
        <v>9</v>
      </c>
      <c r="T612" s="23">
        <v>22.846000671386701</v>
      </c>
      <c r="U612" s="25"/>
      <c r="V612" s="23">
        <v>81</v>
      </c>
    </row>
    <row r="613" spans="1:22" x14ac:dyDescent="0.25">
      <c r="A613" s="22">
        <v>0</v>
      </c>
      <c r="B613" s="25">
        <v>0</v>
      </c>
      <c r="C613" s="23">
        <v>0</v>
      </c>
      <c r="D613" s="23">
        <v>2</v>
      </c>
      <c r="E613" s="23">
        <v>40</v>
      </c>
      <c r="F613" s="23">
        <v>11</v>
      </c>
      <c r="G613" s="25"/>
      <c r="H613" s="25">
        <v>0</v>
      </c>
      <c r="I613" s="25">
        <v>2205</v>
      </c>
      <c r="J613" s="25">
        <v>42</v>
      </c>
      <c r="K613" s="25">
        <v>14</v>
      </c>
      <c r="L613" s="25">
        <v>9.2971000671386701</v>
      </c>
      <c r="M613" s="25">
        <v>22225</v>
      </c>
      <c r="N613" s="25">
        <v>0.69150000810623202</v>
      </c>
      <c r="O613" s="25">
        <v>7</v>
      </c>
      <c r="P613" s="25">
        <v>12</v>
      </c>
      <c r="Q613" s="25">
        <v>5</v>
      </c>
      <c r="R613" s="25">
        <v>1</v>
      </c>
      <c r="S613" s="23">
        <v>4</v>
      </c>
      <c r="T613" s="23">
        <v>22.225000381469702</v>
      </c>
      <c r="U613" s="25"/>
      <c r="V613" s="23">
        <v>16</v>
      </c>
    </row>
    <row r="614" spans="1:22" x14ac:dyDescent="0.25">
      <c r="A614" s="22">
        <v>0</v>
      </c>
      <c r="B614" s="25">
        <v>0</v>
      </c>
      <c r="C614" s="23">
        <v>0</v>
      </c>
      <c r="D614" s="23">
        <v>1</v>
      </c>
      <c r="E614" s="23">
        <v>46</v>
      </c>
      <c r="F614" s="23">
        <v>12</v>
      </c>
      <c r="G614" s="25"/>
      <c r="H614" s="25">
        <v>0</v>
      </c>
      <c r="I614" s="25">
        <v>3268</v>
      </c>
      <c r="J614" s="25">
        <v>46</v>
      </c>
      <c r="K614" s="25">
        <v>12</v>
      </c>
      <c r="L614" s="25">
        <v>0.70380002260208097</v>
      </c>
      <c r="M614" s="25">
        <v>17635</v>
      </c>
      <c r="N614" s="25">
        <v>0.94150000810623202</v>
      </c>
      <c r="O614" s="25">
        <v>12</v>
      </c>
      <c r="P614" s="25">
        <v>7</v>
      </c>
      <c r="Q614" s="25">
        <v>7.5</v>
      </c>
      <c r="R614" s="25">
        <v>1</v>
      </c>
      <c r="S614" s="23">
        <v>2</v>
      </c>
      <c r="T614" s="23">
        <v>17.6350002288818</v>
      </c>
      <c r="U614" s="25"/>
      <c r="V614" s="23">
        <v>4</v>
      </c>
    </row>
    <row r="615" spans="1:22" x14ac:dyDescent="0.25">
      <c r="A615" s="22">
        <v>0</v>
      </c>
      <c r="B615" s="25">
        <v>0</v>
      </c>
      <c r="C615" s="23">
        <v>0</v>
      </c>
      <c r="D615" s="23">
        <v>0</v>
      </c>
      <c r="E615" s="23">
        <v>52</v>
      </c>
      <c r="F615" s="23">
        <v>12</v>
      </c>
      <c r="G615" s="25"/>
      <c r="H615" s="25">
        <v>0</v>
      </c>
      <c r="I615" s="25">
        <v>3672</v>
      </c>
      <c r="J615" s="25">
        <v>54</v>
      </c>
      <c r="K615" s="25">
        <v>12</v>
      </c>
      <c r="L615" s="25">
        <v>2.5425000190734899</v>
      </c>
      <c r="M615" s="25">
        <v>18500</v>
      </c>
      <c r="N615" s="25">
        <v>0.69150000810623202</v>
      </c>
      <c r="O615" s="25">
        <v>3</v>
      </c>
      <c r="P615" s="25">
        <v>12</v>
      </c>
      <c r="Q615" s="25">
        <v>7.5</v>
      </c>
      <c r="R615" s="25">
        <v>0</v>
      </c>
      <c r="S615" s="23">
        <v>23</v>
      </c>
      <c r="T615" s="23">
        <v>18.5</v>
      </c>
      <c r="U615" s="25"/>
      <c r="V615" s="23">
        <v>529</v>
      </c>
    </row>
    <row r="616" spans="1:22" x14ac:dyDescent="0.25">
      <c r="A616" s="22">
        <v>0</v>
      </c>
      <c r="B616" s="25">
        <v>0</v>
      </c>
      <c r="C616" s="23">
        <v>0</v>
      </c>
      <c r="D616" s="23">
        <v>1</v>
      </c>
      <c r="E616" s="23">
        <v>44</v>
      </c>
      <c r="F616" s="23">
        <v>12</v>
      </c>
      <c r="G616" s="25"/>
      <c r="H616" s="25">
        <v>0</v>
      </c>
      <c r="I616" s="25">
        <v>1800</v>
      </c>
      <c r="J616" s="25">
        <v>45</v>
      </c>
      <c r="K616" s="25">
        <v>12</v>
      </c>
      <c r="L616" s="25">
        <v>5.0833001136779803</v>
      </c>
      <c r="M616" s="25">
        <v>13390</v>
      </c>
      <c r="N616" s="25">
        <v>0.75150001049041804</v>
      </c>
      <c r="O616" s="25">
        <v>12</v>
      </c>
      <c r="P616" s="25">
        <v>12</v>
      </c>
      <c r="Q616" s="25">
        <v>11</v>
      </c>
      <c r="R616" s="25">
        <v>0</v>
      </c>
      <c r="S616" s="23">
        <v>3</v>
      </c>
      <c r="T616" s="23">
        <v>13.3900003433228</v>
      </c>
      <c r="U616" s="25"/>
      <c r="V616" s="23">
        <v>9</v>
      </c>
    </row>
    <row r="617" spans="1:22" x14ac:dyDescent="0.25">
      <c r="A617" s="22">
        <v>0</v>
      </c>
      <c r="B617" s="25">
        <v>0</v>
      </c>
      <c r="C617" s="23">
        <v>0</v>
      </c>
      <c r="D617" s="23">
        <v>1</v>
      </c>
      <c r="E617" s="23">
        <v>45</v>
      </c>
      <c r="F617" s="23">
        <v>10</v>
      </c>
      <c r="G617" s="25"/>
      <c r="H617" s="25">
        <v>0</v>
      </c>
      <c r="I617" s="25">
        <v>1926</v>
      </c>
      <c r="J617" s="25">
        <v>46</v>
      </c>
      <c r="K617" s="25">
        <v>14</v>
      </c>
      <c r="L617" s="25">
        <v>7.6842999458312997</v>
      </c>
      <c r="M617" s="25">
        <v>15150</v>
      </c>
      <c r="N617" s="25">
        <v>0.72149997949600198</v>
      </c>
      <c r="O617" s="25">
        <v>7</v>
      </c>
      <c r="P617" s="25">
        <v>7</v>
      </c>
      <c r="Q617" s="25">
        <v>7.5</v>
      </c>
      <c r="R617" s="25">
        <v>1</v>
      </c>
      <c r="S617" s="23">
        <v>15</v>
      </c>
      <c r="T617" s="23">
        <v>15.1499996185303</v>
      </c>
      <c r="U617" s="25"/>
      <c r="V617" s="23">
        <v>225</v>
      </c>
    </row>
    <row r="618" spans="1:22" x14ac:dyDescent="0.25">
      <c r="A618" s="22">
        <v>0</v>
      </c>
      <c r="B618" s="25">
        <v>0</v>
      </c>
      <c r="C618" s="23">
        <v>2</v>
      </c>
      <c r="D618" s="23">
        <v>1</v>
      </c>
      <c r="E618" s="23">
        <v>30</v>
      </c>
      <c r="F618" s="23">
        <v>7</v>
      </c>
      <c r="G618" s="25"/>
      <c r="H618" s="25">
        <v>0</v>
      </c>
      <c r="I618" s="25">
        <v>1920</v>
      </c>
      <c r="J618" s="25">
        <v>35</v>
      </c>
      <c r="K618" s="25">
        <v>7</v>
      </c>
      <c r="L618" s="25">
        <v>4.0625</v>
      </c>
      <c r="M618" s="25">
        <v>16200</v>
      </c>
      <c r="N618" s="25">
        <v>0.78149998188018799</v>
      </c>
      <c r="O618" s="25">
        <v>7</v>
      </c>
      <c r="P618" s="25">
        <v>3</v>
      </c>
      <c r="Q618" s="25">
        <v>7.5</v>
      </c>
      <c r="R618" s="25">
        <v>0</v>
      </c>
      <c r="S618" s="23">
        <v>8</v>
      </c>
      <c r="T618" s="23">
        <v>16.200000762939499</v>
      </c>
      <c r="U618" s="25"/>
      <c r="V618" s="23">
        <v>64</v>
      </c>
    </row>
    <row r="619" spans="1:22" x14ac:dyDescent="0.25">
      <c r="A619" s="22">
        <v>0</v>
      </c>
      <c r="B619" s="25">
        <v>0</v>
      </c>
      <c r="C619" s="23">
        <v>1</v>
      </c>
      <c r="D619" s="23">
        <v>3</v>
      </c>
      <c r="E619" s="23">
        <v>40</v>
      </c>
      <c r="F619" s="23">
        <v>12</v>
      </c>
      <c r="G619" s="25"/>
      <c r="H619" s="25">
        <v>0</v>
      </c>
      <c r="I619" s="25">
        <v>2080</v>
      </c>
      <c r="J619" s="25">
        <v>44</v>
      </c>
      <c r="K619" s="25">
        <v>12</v>
      </c>
      <c r="L619" s="25">
        <v>6.5106000900268599</v>
      </c>
      <c r="M619" s="25">
        <v>33920</v>
      </c>
      <c r="N619" s="25">
        <v>0.66149997711181596</v>
      </c>
      <c r="O619" s="25">
        <v>12</v>
      </c>
      <c r="P619" s="25">
        <v>12</v>
      </c>
      <c r="Q619" s="25">
        <v>14</v>
      </c>
      <c r="R619" s="25">
        <v>1</v>
      </c>
      <c r="S619" s="23">
        <v>3</v>
      </c>
      <c r="T619" s="23">
        <v>33.919998168945298</v>
      </c>
      <c r="U619" s="25"/>
      <c r="V619" s="23">
        <v>9</v>
      </c>
    </row>
    <row r="620" spans="1:22" x14ac:dyDescent="0.25">
      <c r="A620" s="22">
        <v>0</v>
      </c>
      <c r="B620" s="25">
        <v>0</v>
      </c>
      <c r="C620" s="23">
        <v>0</v>
      </c>
      <c r="D620" s="23">
        <v>1</v>
      </c>
      <c r="E620" s="23">
        <v>43</v>
      </c>
      <c r="F620" s="23">
        <v>12</v>
      </c>
      <c r="G620" s="25"/>
      <c r="H620" s="25">
        <v>0</v>
      </c>
      <c r="I620" s="25">
        <v>2856</v>
      </c>
      <c r="J620" s="25">
        <v>43</v>
      </c>
      <c r="K620" s="25">
        <v>12</v>
      </c>
      <c r="L620" s="25">
        <v>2.95099997520447</v>
      </c>
      <c r="M620" s="25">
        <v>14000</v>
      </c>
      <c r="N620" s="25">
        <v>0.72149997949600198</v>
      </c>
      <c r="O620" s="25">
        <v>7</v>
      </c>
      <c r="P620" s="25">
        <v>12</v>
      </c>
      <c r="Q620" s="25">
        <v>7.5</v>
      </c>
      <c r="R620" s="25">
        <v>0</v>
      </c>
      <c r="S620" s="23">
        <v>25</v>
      </c>
      <c r="T620" s="23">
        <v>14</v>
      </c>
      <c r="U620" s="25"/>
      <c r="V620" s="23">
        <v>625</v>
      </c>
    </row>
    <row r="621" spans="1:22" x14ac:dyDescent="0.25">
      <c r="A621" s="22">
        <v>0</v>
      </c>
      <c r="B621" s="25">
        <v>0</v>
      </c>
      <c r="C621" s="23">
        <v>0</v>
      </c>
      <c r="D621" s="23">
        <v>2</v>
      </c>
      <c r="E621" s="23">
        <v>49</v>
      </c>
      <c r="F621" s="23">
        <v>12</v>
      </c>
      <c r="G621" s="25"/>
      <c r="H621" s="25">
        <v>0</v>
      </c>
      <c r="I621" s="25">
        <v>2115</v>
      </c>
      <c r="J621" s="25">
        <v>53</v>
      </c>
      <c r="K621" s="25">
        <v>10</v>
      </c>
      <c r="L621" s="25">
        <v>5.6737999916076696</v>
      </c>
      <c r="M621" s="25">
        <v>16736</v>
      </c>
      <c r="N621" s="25">
        <v>0.75150001049041804</v>
      </c>
      <c r="O621" s="25">
        <v>12</v>
      </c>
      <c r="P621" s="25">
        <v>3</v>
      </c>
      <c r="Q621" s="25">
        <v>11</v>
      </c>
      <c r="R621" s="25">
        <v>1</v>
      </c>
      <c r="S621" s="23">
        <v>2</v>
      </c>
      <c r="T621" s="23">
        <v>16.736000061035199</v>
      </c>
      <c r="U621" s="25"/>
      <c r="V621" s="23">
        <v>4</v>
      </c>
    </row>
    <row r="622" spans="1:22" x14ac:dyDescent="0.25">
      <c r="A622" s="22">
        <v>0</v>
      </c>
      <c r="B622" s="25">
        <v>0</v>
      </c>
      <c r="C622" s="23">
        <v>1</v>
      </c>
      <c r="D622" s="23">
        <v>4</v>
      </c>
      <c r="E622" s="23">
        <v>46</v>
      </c>
      <c r="F622" s="23">
        <v>12</v>
      </c>
      <c r="G622" s="25"/>
      <c r="H622" s="25">
        <v>3.4500000476837198</v>
      </c>
      <c r="I622" s="25">
        <v>1880</v>
      </c>
      <c r="J622" s="25">
        <v>48</v>
      </c>
      <c r="K622" s="25">
        <v>12</v>
      </c>
      <c r="L622" s="25">
        <v>12.765999794006399</v>
      </c>
      <c r="M622" s="25">
        <v>30650</v>
      </c>
      <c r="N622" s="25">
        <v>0.66149997711181596</v>
      </c>
      <c r="O622" s="25">
        <v>12</v>
      </c>
      <c r="P622" s="25">
        <v>12</v>
      </c>
      <c r="Q622" s="25">
        <v>11</v>
      </c>
      <c r="R622" s="25">
        <v>1</v>
      </c>
      <c r="S622" s="23">
        <v>0</v>
      </c>
      <c r="T622" s="23">
        <v>30.649999618530298</v>
      </c>
      <c r="U622" s="25"/>
      <c r="V622" s="23">
        <v>0</v>
      </c>
    </row>
    <row r="623" spans="1:22" x14ac:dyDescent="0.25">
      <c r="A623" s="22">
        <v>0</v>
      </c>
      <c r="B623" s="25">
        <v>0</v>
      </c>
      <c r="C623" s="23">
        <v>0</v>
      </c>
      <c r="D623" s="23">
        <v>0</v>
      </c>
      <c r="E623" s="23">
        <v>52</v>
      </c>
      <c r="F623" s="23">
        <v>11</v>
      </c>
      <c r="G623" s="25"/>
      <c r="H623" s="25">
        <v>0</v>
      </c>
      <c r="I623" s="25">
        <v>2000</v>
      </c>
      <c r="J623" s="25">
        <v>52</v>
      </c>
      <c r="K623" s="25">
        <v>12</v>
      </c>
      <c r="L623" s="25">
        <v>6</v>
      </c>
      <c r="M623" s="25">
        <v>12400</v>
      </c>
      <c r="N623" s="25">
        <v>0.75150001049041804</v>
      </c>
      <c r="O623" s="25">
        <v>7</v>
      </c>
      <c r="P623" s="25">
        <v>7</v>
      </c>
      <c r="Q623" s="25">
        <v>11</v>
      </c>
      <c r="R623" s="25">
        <v>0</v>
      </c>
      <c r="S623" s="23">
        <v>19</v>
      </c>
      <c r="T623" s="23">
        <v>12.3999996185303</v>
      </c>
      <c r="U623" s="25"/>
      <c r="V623" s="23">
        <v>361</v>
      </c>
    </row>
    <row r="624" spans="1:22" x14ac:dyDescent="0.25">
      <c r="A624" s="22">
        <v>0</v>
      </c>
      <c r="B624" s="25">
        <v>0</v>
      </c>
      <c r="C624" s="23">
        <v>1</v>
      </c>
      <c r="D624" s="23">
        <v>1</v>
      </c>
      <c r="E624" s="23">
        <v>31</v>
      </c>
      <c r="F624" s="23">
        <v>12</v>
      </c>
      <c r="G624" s="25"/>
      <c r="H624" s="25">
        <v>0</v>
      </c>
      <c r="I624" s="25">
        <v>2044</v>
      </c>
      <c r="J624" s="25">
        <v>33</v>
      </c>
      <c r="K624" s="25">
        <v>15</v>
      </c>
      <c r="L624" s="25">
        <v>9.2954998016357404</v>
      </c>
      <c r="M624" s="25">
        <v>19022</v>
      </c>
      <c r="N624" s="25">
        <v>0.69150000810623202</v>
      </c>
      <c r="O624" s="25">
        <v>7</v>
      </c>
      <c r="P624" s="25">
        <v>10</v>
      </c>
      <c r="Q624" s="25">
        <v>9.5</v>
      </c>
      <c r="R624" s="25">
        <v>1</v>
      </c>
      <c r="S624" s="23">
        <v>3</v>
      </c>
      <c r="T624" s="23">
        <v>19.021999359130898</v>
      </c>
      <c r="U624" s="25"/>
      <c r="V624" s="23">
        <v>9</v>
      </c>
    </row>
    <row r="625" spans="1:22" x14ac:dyDescent="0.25">
      <c r="A625" s="22">
        <v>0</v>
      </c>
      <c r="B625" s="25">
        <v>0</v>
      </c>
      <c r="C625" s="23">
        <v>1</v>
      </c>
      <c r="D625" s="23">
        <v>1</v>
      </c>
      <c r="E625" s="23">
        <v>42</v>
      </c>
      <c r="F625" s="23">
        <v>10</v>
      </c>
      <c r="G625" s="25"/>
      <c r="H625" s="25">
        <v>0</v>
      </c>
      <c r="I625" s="25">
        <v>1677</v>
      </c>
      <c r="J625" s="25">
        <v>47</v>
      </c>
      <c r="K625" s="25">
        <v>11</v>
      </c>
      <c r="L625" s="25">
        <v>5.1324000358581499</v>
      </c>
      <c r="M625" s="25">
        <v>11203</v>
      </c>
      <c r="N625" s="25">
        <v>0.75150001049041804</v>
      </c>
      <c r="O625" s="25">
        <v>7</v>
      </c>
      <c r="P625" s="25">
        <v>7</v>
      </c>
      <c r="Q625" s="25">
        <v>5</v>
      </c>
      <c r="R625" s="25">
        <v>0</v>
      </c>
      <c r="S625" s="23">
        <v>7</v>
      </c>
      <c r="T625" s="23">
        <v>11.203000068664601</v>
      </c>
      <c r="U625" s="25"/>
      <c r="V625" s="23">
        <v>49</v>
      </c>
    </row>
    <row r="626" spans="1:22" x14ac:dyDescent="0.25">
      <c r="A626" s="22">
        <v>0</v>
      </c>
      <c r="B626" s="25">
        <v>0</v>
      </c>
      <c r="C626" s="23">
        <v>0</v>
      </c>
      <c r="D626" s="23">
        <v>3</v>
      </c>
      <c r="E626" s="23">
        <v>33</v>
      </c>
      <c r="F626" s="23">
        <v>11</v>
      </c>
      <c r="G626" s="25"/>
      <c r="H626" s="25">
        <v>0</v>
      </c>
      <c r="I626" s="25">
        <v>2184</v>
      </c>
      <c r="J626" s="25">
        <v>38</v>
      </c>
      <c r="K626" s="25">
        <v>8</v>
      </c>
      <c r="L626" s="25">
        <v>9.0658998489379901</v>
      </c>
      <c r="M626" s="25">
        <v>19876</v>
      </c>
      <c r="N626" s="25">
        <v>0.69150000810623202</v>
      </c>
      <c r="O626" s="25">
        <v>7</v>
      </c>
      <c r="P626" s="25">
        <v>14</v>
      </c>
      <c r="Q626" s="25">
        <v>7.5</v>
      </c>
      <c r="R626" s="25">
        <v>1</v>
      </c>
      <c r="S626" s="23">
        <v>1</v>
      </c>
      <c r="T626" s="23">
        <v>19.875999450683601</v>
      </c>
      <c r="U626" s="25"/>
      <c r="V626" s="23">
        <v>1</v>
      </c>
    </row>
    <row r="627" spans="1:22" x14ac:dyDescent="0.25">
      <c r="A627" s="22">
        <v>0</v>
      </c>
      <c r="B627" s="25">
        <v>0</v>
      </c>
      <c r="C627" s="23">
        <v>0</v>
      </c>
      <c r="D627" s="23">
        <v>0</v>
      </c>
      <c r="E627" s="23">
        <v>57</v>
      </c>
      <c r="F627" s="23">
        <v>16</v>
      </c>
      <c r="G627" s="25"/>
      <c r="H627" s="25">
        <v>0</v>
      </c>
      <c r="I627" s="25">
        <v>3185</v>
      </c>
      <c r="J627" s="25">
        <v>57</v>
      </c>
      <c r="K627" s="25">
        <v>13</v>
      </c>
      <c r="L627" s="25">
        <v>11.9309997558594</v>
      </c>
      <c r="M627" s="25">
        <v>57000</v>
      </c>
      <c r="N627" s="25">
        <v>0.44150000810623202</v>
      </c>
      <c r="O627" s="25">
        <v>7</v>
      </c>
      <c r="P627" s="25">
        <v>12</v>
      </c>
      <c r="Q627" s="25">
        <v>14</v>
      </c>
      <c r="R627" s="25">
        <v>1</v>
      </c>
      <c r="S627" s="23">
        <v>9</v>
      </c>
      <c r="T627" s="23">
        <v>57</v>
      </c>
      <c r="U627" s="25"/>
      <c r="V627" s="23">
        <v>81</v>
      </c>
    </row>
    <row r="628" spans="1:22" x14ac:dyDescent="0.25">
      <c r="A628" s="22">
        <v>0</v>
      </c>
      <c r="B628" s="25">
        <v>0</v>
      </c>
      <c r="C628" s="23">
        <v>0</v>
      </c>
      <c r="D628" s="23">
        <v>0</v>
      </c>
      <c r="E628" s="23">
        <v>49</v>
      </c>
      <c r="F628" s="23">
        <v>10</v>
      </c>
      <c r="G628" s="25"/>
      <c r="H628" s="25">
        <v>0</v>
      </c>
      <c r="I628" s="25">
        <v>2680</v>
      </c>
      <c r="J628" s="25">
        <v>51</v>
      </c>
      <c r="K628" s="25">
        <v>10</v>
      </c>
      <c r="L628" s="25">
        <v>6.7164001464843803</v>
      </c>
      <c r="M628" s="25">
        <v>18290</v>
      </c>
      <c r="N628" s="25">
        <v>0.69150000810623202</v>
      </c>
      <c r="O628" s="25">
        <v>10</v>
      </c>
      <c r="P628" s="25">
        <v>10</v>
      </c>
      <c r="Q628" s="25">
        <v>11</v>
      </c>
      <c r="R628" s="25">
        <v>1</v>
      </c>
      <c r="S628" s="23">
        <v>3</v>
      </c>
      <c r="T628" s="23">
        <v>18.290000915527301</v>
      </c>
      <c r="U628" s="25"/>
      <c r="V628" s="23">
        <v>9</v>
      </c>
    </row>
    <row r="629" spans="1:22" x14ac:dyDescent="0.25">
      <c r="A629" s="22">
        <v>0</v>
      </c>
      <c r="B629" s="25">
        <v>0</v>
      </c>
      <c r="C629" s="23">
        <v>0</v>
      </c>
      <c r="D629" s="23">
        <v>1</v>
      </c>
      <c r="E629" s="23">
        <v>45</v>
      </c>
      <c r="F629" s="23">
        <v>14</v>
      </c>
      <c r="G629" s="25"/>
      <c r="H629" s="25">
        <v>0</v>
      </c>
      <c r="I629" s="25">
        <v>3615</v>
      </c>
      <c r="J629" s="25">
        <v>47</v>
      </c>
      <c r="K629" s="25">
        <v>14</v>
      </c>
      <c r="L629" s="25">
        <v>4.5851001739501998</v>
      </c>
      <c r="M629" s="25">
        <v>20220</v>
      </c>
      <c r="N629" s="25">
        <v>0.69150000810623202</v>
      </c>
      <c r="O629" s="25">
        <v>14</v>
      </c>
      <c r="P629" s="25">
        <v>12</v>
      </c>
      <c r="Q629" s="25">
        <v>11</v>
      </c>
      <c r="R629" s="25">
        <v>1</v>
      </c>
      <c r="S629" s="23">
        <v>8</v>
      </c>
      <c r="T629" s="23">
        <v>20.219999313354499</v>
      </c>
      <c r="U629" s="25"/>
      <c r="V629" s="23">
        <v>64</v>
      </c>
    </row>
    <row r="630" spans="1:22" x14ac:dyDescent="0.25">
      <c r="A630" s="22">
        <v>0</v>
      </c>
      <c r="B630" s="25">
        <v>0</v>
      </c>
      <c r="C630" s="23">
        <v>0</v>
      </c>
      <c r="D630" s="23">
        <v>0</v>
      </c>
      <c r="E630" s="23">
        <v>56</v>
      </c>
      <c r="F630" s="23">
        <v>11</v>
      </c>
      <c r="G630" s="25"/>
      <c r="H630" s="25">
        <v>0</v>
      </c>
      <c r="I630" s="25">
        <v>2139</v>
      </c>
      <c r="J630" s="25">
        <v>56</v>
      </c>
      <c r="K630" s="25">
        <v>12</v>
      </c>
      <c r="L630" s="25">
        <v>9.2566995620727504</v>
      </c>
      <c r="M630" s="25">
        <v>22150</v>
      </c>
      <c r="N630" s="25">
        <v>0.69150000810623202</v>
      </c>
      <c r="O630" s="25">
        <v>7</v>
      </c>
      <c r="P630" s="25">
        <v>7</v>
      </c>
      <c r="Q630" s="25">
        <v>14</v>
      </c>
      <c r="R630" s="25">
        <v>1</v>
      </c>
      <c r="S630" s="23">
        <v>0</v>
      </c>
      <c r="T630" s="23">
        <v>22.149999618530298</v>
      </c>
      <c r="U630" s="25"/>
      <c r="V630" s="23">
        <v>0</v>
      </c>
    </row>
    <row r="631" spans="1:22" x14ac:dyDescent="0.25">
      <c r="A631" s="22">
        <v>0</v>
      </c>
      <c r="B631" s="25">
        <v>0</v>
      </c>
      <c r="C631" s="23">
        <v>1</v>
      </c>
      <c r="D631" s="23">
        <v>3</v>
      </c>
      <c r="E631" s="23">
        <v>41</v>
      </c>
      <c r="F631" s="23">
        <v>12</v>
      </c>
      <c r="G631" s="25"/>
      <c r="H631" s="25">
        <v>0</v>
      </c>
      <c r="I631" s="25">
        <v>3080</v>
      </c>
      <c r="J631" s="25">
        <v>43</v>
      </c>
      <c r="K631" s="25">
        <v>12</v>
      </c>
      <c r="L631" s="25">
        <v>8.5656003952026403</v>
      </c>
      <c r="M631" s="25">
        <v>30623</v>
      </c>
      <c r="N631" s="25">
        <v>0.62150001525878895</v>
      </c>
      <c r="O631" s="25">
        <v>10</v>
      </c>
      <c r="P631" s="25">
        <v>10</v>
      </c>
      <c r="Q631" s="25">
        <v>7.5</v>
      </c>
      <c r="R631" s="25">
        <v>1</v>
      </c>
      <c r="S631" s="23">
        <v>5</v>
      </c>
      <c r="T631" s="23">
        <v>30.622999191284201</v>
      </c>
      <c r="U631" s="25"/>
      <c r="V631" s="23">
        <v>25</v>
      </c>
    </row>
    <row r="632" spans="1:22" x14ac:dyDescent="0.25">
      <c r="A632" s="22">
        <v>0</v>
      </c>
      <c r="B632" s="25">
        <v>0</v>
      </c>
      <c r="C632" s="23">
        <v>0</v>
      </c>
      <c r="D632" s="23">
        <v>0</v>
      </c>
      <c r="E632" s="23">
        <v>56</v>
      </c>
      <c r="F632" s="23">
        <v>5</v>
      </c>
      <c r="G632" s="25"/>
      <c r="H632" s="25">
        <v>0</v>
      </c>
      <c r="I632" s="25">
        <v>1261</v>
      </c>
      <c r="J632" s="25">
        <v>53</v>
      </c>
      <c r="K632" s="25">
        <v>6</v>
      </c>
      <c r="L632" s="25">
        <v>6.7406997680664098</v>
      </c>
      <c r="M632" s="25">
        <v>9380</v>
      </c>
      <c r="N632" s="25">
        <v>0.75150001049041804</v>
      </c>
      <c r="O632" s="25">
        <v>3</v>
      </c>
      <c r="P632" s="25">
        <v>3</v>
      </c>
      <c r="Q632" s="25">
        <v>14</v>
      </c>
      <c r="R632" s="25">
        <v>1</v>
      </c>
      <c r="S632" s="23">
        <v>20</v>
      </c>
      <c r="T632" s="23">
        <v>9.3800001144409197</v>
      </c>
      <c r="U632" s="25"/>
      <c r="V632" s="23">
        <v>400</v>
      </c>
    </row>
    <row r="633" spans="1:22" x14ac:dyDescent="0.25">
      <c r="A633" s="22">
        <v>0</v>
      </c>
      <c r="B633" s="25">
        <v>0</v>
      </c>
      <c r="C633" s="23">
        <v>0</v>
      </c>
      <c r="D633" s="23">
        <v>1</v>
      </c>
      <c r="E633" s="23">
        <v>48</v>
      </c>
      <c r="F633" s="23">
        <v>10</v>
      </c>
      <c r="G633" s="25"/>
      <c r="H633" s="25">
        <v>0</v>
      </c>
      <c r="I633" s="25">
        <v>2227</v>
      </c>
      <c r="J633" s="25">
        <v>48</v>
      </c>
      <c r="K633" s="25">
        <v>10</v>
      </c>
      <c r="L633" s="25">
        <v>9.8788003921508807</v>
      </c>
      <c r="M633" s="25">
        <v>22000</v>
      </c>
      <c r="N633" s="25">
        <v>0.69150000810623202</v>
      </c>
      <c r="O633" s="25">
        <v>7</v>
      </c>
      <c r="P633" s="25">
        <v>7</v>
      </c>
      <c r="Q633" s="25">
        <v>5</v>
      </c>
      <c r="R633" s="25">
        <v>1</v>
      </c>
      <c r="S633" s="23">
        <v>3</v>
      </c>
      <c r="T633" s="23">
        <v>22</v>
      </c>
      <c r="U633" s="25"/>
      <c r="V633" s="23">
        <v>9</v>
      </c>
    </row>
    <row r="634" spans="1:22" x14ac:dyDescent="0.25">
      <c r="A634" s="22">
        <v>0</v>
      </c>
      <c r="B634" s="25">
        <v>0</v>
      </c>
      <c r="C634" s="23">
        <v>0</v>
      </c>
      <c r="D634" s="23">
        <v>2</v>
      </c>
      <c r="E634" s="23">
        <v>52</v>
      </c>
      <c r="F634" s="23">
        <v>16</v>
      </c>
      <c r="G634" s="25"/>
      <c r="H634" s="25">
        <v>0</v>
      </c>
      <c r="I634" s="25">
        <v>1920</v>
      </c>
      <c r="J634" s="25">
        <v>53</v>
      </c>
      <c r="K634" s="25">
        <v>16</v>
      </c>
      <c r="L634" s="25">
        <v>9.375</v>
      </c>
      <c r="M634" s="25">
        <v>23675</v>
      </c>
      <c r="N634" s="25">
        <v>0.66149997711181596</v>
      </c>
      <c r="O634" s="25">
        <v>12</v>
      </c>
      <c r="P634" s="25">
        <v>10</v>
      </c>
      <c r="Q634" s="25">
        <v>7.5</v>
      </c>
      <c r="R634" s="25">
        <v>1</v>
      </c>
      <c r="S634" s="23">
        <v>12</v>
      </c>
      <c r="T634" s="23">
        <v>23.6749992370606</v>
      </c>
      <c r="U634" s="25"/>
      <c r="V634" s="23">
        <v>144</v>
      </c>
    </row>
    <row r="635" spans="1:22" x14ac:dyDescent="0.25">
      <c r="A635" s="22">
        <v>0</v>
      </c>
      <c r="B635" s="25">
        <v>0</v>
      </c>
      <c r="C635" s="23">
        <v>0</v>
      </c>
      <c r="D635" s="23">
        <v>0</v>
      </c>
      <c r="E635" s="23">
        <v>51</v>
      </c>
      <c r="F635" s="23">
        <v>12</v>
      </c>
      <c r="G635" s="25"/>
      <c r="H635" s="25">
        <v>0</v>
      </c>
      <c r="I635" s="25">
        <v>2350</v>
      </c>
      <c r="J635" s="25">
        <v>55</v>
      </c>
      <c r="K635" s="25">
        <v>12</v>
      </c>
      <c r="L635" s="25">
        <v>6.27699995040894</v>
      </c>
      <c r="M635" s="25">
        <v>33671</v>
      </c>
      <c r="N635" s="25">
        <v>0.72149997949600198</v>
      </c>
      <c r="O635" s="25">
        <v>7</v>
      </c>
      <c r="P635" s="25">
        <v>7</v>
      </c>
      <c r="Q635" s="25">
        <v>14</v>
      </c>
      <c r="R635" s="25">
        <v>1</v>
      </c>
      <c r="S635" s="23">
        <v>5</v>
      </c>
      <c r="T635" s="23">
        <v>33.6710014343262</v>
      </c>
      <c r="U635" s="25"/>
      <c r="V635" s="23">
        <v>25</v>
      </c>
    </row>
    <row r="636" spans="1:22" x14ac:dyDescent="0.25">
      <c r="A636" s="22">
        <v>0</v>
      </c>
      <c r="B636" s="25">
        <v>0</v>
      </c>
      <c r="C636" s="23">
        <v>0</v>
      </c>
      <c r="D636" s="23">
        <v>3</v>
      </c>
      <c r="E636" s="23">
        <v>35</v>
      </c>
      <c r="F636" s="23">
        <v>11</v>
      </c>
      <c r="G636" s="25"/>
      <c r="H636" s="25">
        <v>0</v>
      </c>
      <c r="I636" s="25">
        <v>1785</v>
      </c>
      <c r="J636" s="25">
        <v>39</v>
      </c>
      <c r="K636" s="25">
        <v>10</v>
      </c>
      <c r="L636" s="25">
        <v>6.4240999221801802</v>
      </c>
      <c r="M636" s="25">
        <v>12367</v>
      </c>
      <c r="N636" s="25">
        <v>0.75150001049041804</v>
      </c>
      <c r="O636" s="25">
        <v>7</v>
      </c>
      <c r="P636" s="25">
        <v>7</v>
      </c>
      <c r="Q636" s="25">
        <v>7.5</v>
      </c>
      <c r="R636" s="25">
        <v>0</v>
      </c>
      <c r="S636" s="23">
        <v>1</v>
      </c>
      <c r="T636" s="23">
        <v>12.3669996261597</v>
      </c>
      <c r="U636" s="25"/>
      <c r="V636" s="23">
        <v>1</v>
      </c>
    </row>
    <row r="637" spans="1:22" x14ac:dyDescent="0.25">
      <c r="A637" s="22">
        <v>0</v>
      </c>
      <c r="B637" s="25">
        <v>0</v>
      </c>
      <c r="C637" s="23">
        <v>0</v>
      </c>
      <c r="D637" s="23">
        <v>0</v>
      </c>
      <c r="E637" s="23">
        <v>45</v>
      </c>
      <c r="F637" s="23">
        <v>12</v>
      </c>
      <c r="G637" s="25"/>
      <c r="H637" s="25">
        <v>0</v>
      </c>
      <c r="I637" s="25">
        <v>2598</v>
      </c>
      <c r="J637" s="25">
        <v>51</v>
      </c>
      <c r="K637" s="25">
        <v>12</v>
      </c>
      <c r="L637" s="25">
        <v>8.3718004226684606</v>
      </c>
      <c r="M637" s="25">
        <v>21950</v>
      </c>
      <c r="N637" s="25">
        <v>0.66149997711181596</v>
      </c>
      <c r="O637" s="25">
        <v>7</v>
      </c>
      <c r="P637" s="25">
        <v>7</v>
      </c>
      <c r="Q637" s="25">
        <v>5</v>
      </c>
      <c r="R637" s="25">
        <v>0</v>
      </c>
      <c r="S637" s="23">
        <v>0</v>
      </c>
      <c r="T637" s="23">
        <v>21.950000762939499</v>
      </c>
      <c r="U637" s="25"/>
      <c r="V637" s="23">
        <v>0</v>
      </c>
    </row>
    <row r="638" spans="1:22" x14ac:dyDescent="0.25">
      <c r="A638" s="22">
        <v>0</v>
      </c>
      <c r="B638" s="25">
        <v>0</v>
      </c>
      <c r="C638" s="23">
        <v>0</v>
      </c>
      <c r="D638" s="23">
        <v>0</v>
      </c>
      <c r="E638" s="23">
        <v>54</v>
      </c>
      <c r="F638" s="23">
        <v>12</v>
      </c>
      <c r="G638" s="25"/>
      <c r="H638" s="25">
        <v>0</v>
      </c>
      <c r="I638" s="25">
        <v>2455</v>
      </c>
      <c r="J638" s="25">
        <v>58</v>
      </c>
      <c r="K638" s="25">
        <v>17</v>
      </c>
      <c r="L638" s="25">
        <v>12.2200002670288</v>
      </c>
      <c r="M638" s="25">
        <v>32000</v>
      </c>
      <c r="N638" s="25">
        <v>0.58149999380111705</v>
      </c>
      <c r="O638" s="25">
        <v>7</v>
      </c>
      <c r="P638" s="25">
        <v>7</v>
      </c>
      <c r="Q638" s="25">
        <v>9.5</v>
      </c>
      <c r="R638" s="25">
        <v>1</v>
      </c>
      <c r="S638" s="23">
        <v>7</v>
      </c>
      <c r="T638" s="23">
        <v>32</v>
      </c>
      <c r="U638" s="25"/>
      <c r="V638" s="23">
        <v>49</v>
      </c>
    </row>
    <row r="639" spans="1:22" x14ac:dyDescent="0.25">
      <c r="A639" s="22">
        <v>0</v>
      </c>
      <c r="B639" s="25">
        <v>0</v>
      </c>
      <c r="C639" s="23">
        <v>0</v>
      </c>
      <c r="D639" s="23">
        <v>2</v>
      </c>
      <c r="E639" s="23">
        <v>54</v>
      </c>
      <c r="F639" s="23">
        <v>12</v>
      </c>
      <c r="G639" s="25"/>
      <c r="H639" s="25">
        <v>0</v>
      </c>
      <c r="I639" s="25">
        <v>2450</v>
      </c>
      <c r="J639" s="25">
        <v>54</v>
      </c>
      <c r="K639" s="25">
        <v>13</v>
      </c>
      <c r="L639" s="25">
        <v>3.5611999034881601</v>
      </c>
      <c r="M639" s="25">
        <v>22610</v>
      </c>
      <c r="N639" s="25">
        <v>0.72149997949600198</v>
      </c>
      <c r="O639" s="25">
        <v>10</v>
      </c>
      <c r="P639" s="25">
        <v>10</v>
      </c>
      <c r="Q639" s="25">
        <v>9.5</v>
      </c>
      <c r="R639" s="25">
        <v>1</v>
      </c>
      <c r="S639" s="23">
        <v>13</v>
      </c>
      <c r="T639" s="23">
        <v>22.610000610351602</v>
      </c>
      <c r="U639" s="25"/>
      <c r="V639" s="23">
        <v>169</v>
      </c>
    </row>
    <row r="640" spans="1:22" x14ac:dyDescent="0.25">
      <c r="A640" s="22">
        <v>0</v>
      </c>
      <c r="B640" s="25">
        <v>0</v>
      </c>
      <c r="C640" s="23">
        <v>1</v>
      </c>
      <c r="D640" s="23">
        <v>0</v>
      </c>
      <c r="E640" s="23">
        <v>31</v>
      </c>
      <c r="F640" s="23">
        <v>12</v>
      </c>
      <c r="G640" s="25"/>
      <c r="H640" s="25">
        <v>0</v>
      </c>
      <c r="I640" s="25">
        <v>1218</v>
      </c>
      <c r="J640" s="25">
        <v>32</v>
      </c>
      <c r="K640" s="25">
        <v>8</v>
      </c>
      <c r="L640" s="25">
        <v>8.8669996261596697</v>
      </c>
      <c r="M640" s="25">
        <v>12092</v>
      </c>
      <c r="N640" s="25">
        <v>0.75150001049041804</v>
      </c>
      <c r="O640" s="25">
        <v>7</v>
      </c>
      <c r="P640" s="25">
        <v>7</v>
      </c>
      <c r="Q640" s="25">
        <v>3</v>
      </c>
      <c r="R640" s="25">
        <v>0</v>
      </c>
      <c r="S640" s="23">
        <v>3</v>
      </c>
      <c r="T640" s="23">
        <v>12.0920000076294</v>
      </c>
      <c r="U640" s="25"/>
      <c r="V640" s="23">
        <v>9</v>
      </c>
    </row>
    <row r="641" spans="1:22" x14ac:dyDescent="0.25">
      <c r="A641" s="22">
        <v>0</v>
      </c>
      <c r="B641" s="25">
        <v>0</v>
      </c>
      <c r="C641" s="23">
        <v>0</v>
      </c>
      <c r="D641" s="23">
        <v>3</v>
      </c>
      <c r="E641" s="23">
        <v>53</v>
      </c>
      <c r="F641" s="23">
        <v>6</v>
      </c>
      <c r="G641" s="25"/>
      <c r="H641" s="25">
        <v>0</v>
      </c>
      <c r="I641" s="25">
        <v>2040</v>
      </c>
      <c r="J641" s="25">
        <v>54</v>
      </c>
      <c r="K641" s="25">
        <v>4</v>
      </c>
      <c r="L641" s="25">
        <v>1.8515000343322801</v>
      </c>
      <c r="M641" s="25">
        <v>3777</v>
      </c>
      <c r="N641" s="25">
        <v>0.94150000810623202</v>
      </c>
      <c r="O641" s="25">
        <v>7</v>
      </c>
      <c r="P641" s="25">
        <v>7</v>
      </c>
      <c r="Q641" s="25">
        <v>11</v>
      </c>
      <c r="R641" s="25">
        <v>0</v>
      </c>
      <c r="S641" s="23">
        <v>0</v>
      </c>
      <c r="T641" s="23">
        <v>3.77699995040894</v>
      </c>
      <c r="U641" s="25"/>
      <c r="V641" s="23">
        <v>0</v>
      </c>
    </row>
    <row r="642" spans="1:22" x14ac:dyDescent="0.25">
      <c r="A642" s="22">
        <v>0</v>
      </c>
      <c r="B642" s="25">
        <v>0</v>
      </c>
      <c r="C642" s="23">
        <v>2</v>
      </c>
      <c r="D642" s="23">
        <v>2</v>
      </c>
      <c r="E642" s="23">
        <v>35</v>
      </c>
      <c r="F642" s="23">
        <v>14</v>
      </c>
      <c r="G642" s="25"/>
      <c r="H642" s="25">
        <v>0</v>
      </c>
      <c r="I642" s="25">
        <v>2600</v>
      </c>
      <c r="J642" s="25">
        <v>34</v>
      </c>
      <c r="K642" s="25">
        <v>14</v>
      </c>
      <c r="L642" s="25">
        <v>8.0768995285034197</v>
      </c>
      <c r="M642" s="25">
        <v>36000</v>
      </c>
      <c r="N642" s="25">
        <v>0.55150002241134599</v>
      </c>
      <c r="O642" s="25">
        <v>16</v>
      </c>
      <c r="P642" s="25">
        <v>14</v>
      </c>
      <c r="Q642" s="25">
        <v>3</v>
      </c>
      <c r="R642" s="25">
        <v>0</v>
      </c>
      <c r="S642" s="23">
        <v>2</v>
      </c>
      <c r="T642" s="23">
        <v>36</v>
      </c>
      <c r="U642" s="25"/>
      <c r="V642" s="23">
        <v>4</v>
      </c>
    </row>
    <row r="643" spans="1:22" x14ac:dyDescent="0.25">
      <c r="A643" s="22">
        <v>0</v>
      </c>
      <c r="B643" s="25">
        <v>0</v>
      </c>
      <c r="C643" s="23">
        <v>1</v>
      </c>
      <c r="D643" s="23">
        <v>3</v>
      </c>
      <c r="E643" s="23">
        <v>36</v>
      </c>
      <c r="F643" s="23">
        <v>12</v>
      </c>
      <c r="G643" s="25"/>
      <c r="H643" s="25">
        <v>0</v>
      </c>
      <c r="I643" s="25">
        <v>2450</v>
      </c>
      <c r="J643" s="25">
        <v>40</v>
      </c>
      <c r="K643" s="25">
        <v>16</v>
      </c>
      <c r="L643" s="25">
        <v>8.9795999526977504</v>
      </c>
      <c r="M643" s="25">
        <v>26900</v>
      </c>
      <c r="N643" s="25">
        <v>0.66149997711181596</v>
      </c>
      <c r="O643" s="25">
        <v>12</v>
      </c>
      <c r="P643" s="25">
        <v>16</v>
      </c>
      <c r="Q643" s="25">
        <v>7.5</v>
      </c>
      <c r="R643" s="25">
        <v>0</v>
      </c>
      <c r="S643" s="23">
        <v>0</v>
      </c>
      <c r="T643" s="23">
        <v>26.899999618530298</v>
      </c>
      <c r="U643" s="25"/>
      <c r="V643" s="23">
        <v>0</v>
      </c>
    </row>
    <row r="644" spans="1:22" x14ac:dyDescent="0.25">
      <c r="A644" s="22">
        <v>0</v>
      </c>
      <c r="B644" s="25">
        <v>0</v>
      </c>
      <c r="C644" s="23">
        <v>0</v>
      </c>
      <c r="D644" s="23">
        <v>0</v>
      </c>
      <c r="E644" s="23">
        <v>59</v>
      </c>
      <c r="F644" s="23">
        <v>12</v>
      </c>
      <c r="G644" s="25"/>
      <c r="H644" s="25">
        <v>0</v>
      </c>
      <c r="I644" s="25">
        <v>2717</v>
      </c>
      <c r="J644" s="25">
        <v>60</v>
      </c>
      <c r="K644" s="25">
        <v>12</v>
      </c>
      <c r="L644" s="25">
        <v>6.6617999076843297</v>
      </c>
      <c r="M644" s="25">
        <v>32242</v>
      </c>
      <c r="N644" s="25">
        <v>0.66149997711181596</v>
      </c>
      <c r="O644" s="25">
        <v>7</v>
      </c>
      <c r="P644" s="25">
        <v>7</v>
      </c>
      <c r="Q644" s="25">
        <v>11</v>
      </c>
      <c r="R644" s="25">
        <v>1</v>
      </c>
      <c r="S644" s="23">
        <v>2</v>
      </c>
      <c r="T644" s="23">
        <v>32.242000579833999</v>
      </c>
      <c r="U644" s="25"/>
      <c r="V644" s="23">
        <v>4</v>
      </c>
    </row>
    <row r="645" spans="1:22" x14ac:dyDescent="0.25">
      <c r="A645" s="22">
        <v>0</v>
      </c>
      <c r="B645" s="25">
        <v>0</v>
      </c>
      <c r="C645" s="23">
        <v>0</v>
      </c>
      <c r="D645" s="23">
        <v>0</v>
      </c>
      <c r="E645" s="23">
        <v>54</v>
      </c>
      <c r="F645" s="23">
        <v>16</v>
      </c>
      <c r="G645" s="25"/>
      <c r="H645" s="25">
        <v>0</v>
      </c>
      <c r="I645" s="25">
        <v>2701</v>
      </c>
      <c r="J645" s="25">
        <v>54</v>
      </c>
      <c r="K645" s="25">
        <v>17</v>
      </c>
      <c r="L645" s="25">
        <v>11.1070003509522</v>
      </c>
      <c r="M645" s="25">
        <v>35020</v>
      </c>
      <c r="N645" s="25">
        <v>0.58149999380111705</v>
      </c>
      <c r="O645" s="25">
        <v>16</v>
      </c>
      <c r="P645" s="25">
        <v>17</v>
      </c>
      <c r="Q645" s="25">
        <v>5</v>
      </c>
      <c r="R645" s="25">
        <v>1</v>
      </c>
      <c r="S645" s="23">
        <v>1</v>
      </c>
      <c r="T645" s="23">
        <v>35.0200004577637</v>
      </c>
      <c r="U645" s="25"/>
      <c r="V645" s="23">
        <v>1</v>
      </c>
    </row>
    <row r="646" spans="1:22" x14ac:dyDescent="0.25">
      <c r="A646" s="22">
        <v>0</v>
      </c>
      <c r="B646" s="25">
        <v>0</v>
      </c>
      <c r="C646" s="23">
        <v>1</v>
      </c>
      <c r="D646" s="23">
        <v>1</v>
      </c>
      <c r="E646" s="23">
        <v>37</v>
      </c>
      <c r="F646" s="23">
        <v>12</v>
      </c>
      <c r="G646" s="25"/>
      <c r="H646" s="25">
        <v>0</v>
      </c>
      <c r="I646" s="25">
        <v>2600</v>
      </c>
      <c r="J646" s="25">
        <v>47</v>
      </c>
      <c r="K646" s="25">
        <v>17</v>
      </c>
      <c r="L646" s="25">
        <v>14.0769996643066</v>
      </c>
      <c r="M646" s="25">
        <v>37600</v>
      </c>
      <c r="N646" s="25">
        <v>0.55150002241134599</v>
      </c>
      <c r="O646" s="25">
        <v>7</v>
      </c>
      <c r="P646" s="25">
        <v>7</v>
      </c>
      <c r="Q646" s="25">
        <v>9</v>
      </c>
      <c r="R646" s="25">
        <v>1</v>
      </c>
      <c r="S646" s="23">
        <v>10</v>
      </c>
      <c r="T646" s="23">
        <v>37.599998474121101</v>
      </c>
      <c r="U646" s="25"/>
      <c r="V646" s="23">
        <v>100</v>
      </c>
    </row>
    <row r="647" spans="1:22" x14ac:dyDescent="0.25">
      <c r="A647" s="22">
        <v>0</v>
      </c>
      <c r="B647" s="25">
        <v>0</v>
      </c>
      <c r="C647" s="23">
        <v>0</v>
      </c>
      <c r="D647" s="23">
        <v>0</v>
      </c>
      <c r="E647" s="23">
        <v>44</v>
      </c>
      <c r="F647" s="23">
        <v>12</v>
      </c>
      <c r="G647" s="25"/>
      <c r="H647" s="25">
        <v>0</v>
      </c>
      <c r="I647" s="25">
        <v>3640</v>
      </c>
      <c r="J647" s="25">
        <v>54</v>
      </c>
      <c r="K647" s="25">
        <v>10</v>
      </c>
      <c r="L647" s="25">
        <v>0.41209998726844799</v>
      </c>
      <c r="M647" s="25">
        <v>1500</v>
      </c>
      <c r="N647" s="25">
        <v>0.94150000810623202</v>
      </c>
      <c r="O647" s="25">
        <v>7</v>
      </c>
      <c r="P647" s="25">
        <v>7</v>
      </c>
      <c r="Q647" s="25">
        <v>7.5</v>
      </c>
      <c r="R647" s="25">
        <v>1</v>
      </c>
      <c r="S647" s="23">
        <v>10</v>
      </c>
      <c r="T647" s="23">
        <v>1.5</v>
      </c>
      <c r="U647" s="25"/>
      <c r="V647" s="23">
        <v>100</v>
      </c>
    </row>
    <row r="648" spans="1:22" x14ac:dyDescent="0.25">
      <c r="A648" s="22">
        <v>0</v>
      </c>
      <c r="B648" s="25">
        <v>0</v>
      </c>
      <c r="C648" s="23">
        <v>1</v>
      </c>
      <c r="D648" s="23">
        <v>2</v>
      </c>
      <c r="E648" s="23">
        <v>34</v>
      </c>
      <c r="F648" s="23">
        <v>17</v>
      </c>
      <c r="G648" s="25"/>
      <c r="H648" s="25">
        <v>0</v>
      </c>
      <c r="I648" s="25">
        <v>2940</v>
      </c>
      <c r="J648" s="25">
        <v>40</v>
      </c>
      <c r="K648" s="25">
        <v>16</v>
      </c>
      <c r="L648" s="25">
        <v>23.809999465942401</v>
      </c>
      <c r="M648" s="25">
        <v>96000</v>
      </c>
      <c r="N648" s="25">
        <v>0.44150000810623202</v>
      </c>
      <c r="O648" s="25">
        <v>12</v>
      </c>
      <c r="P648" s="25">
        <v>12</v>
      </c>
      <c r="Q648" s="25">
        <v>5</v>
      </c>
      <c r="R648" s="25">
        <v>1</v>
      </c>
      <c r="S648" s="23">
        <v>1</v>
      </c>
      <c r="T648" s="23">
        <v>96</v>
      </c>
      <c r="U648" s="25"/>
      <c r="V648" s="23">
        <v>1</v>
      </c>
    </row>
    <row r="649" spans="1:22" x14ac:dyDescent="0.25">
      <c r="A649" s="22">
        <v>0</v>
      </c>
      <c r="B649" s="25">
        <v>0</v>
      </c>
      <c r="C649" s="23">
        <v>0</v>
      </c>
      <c r="D649" s="23">
        <v>0</v>
      </c>
      <c r="E649" s="23">
        <v>49</v>
      </c>
      <c r="F649" s="23">
        <v>12</v>
      </c>
      <c r="G649" s="25"/>
      <c r="H649" s="25">
        <v>0</v>
      </c>
      <c r="I649" s="25">
        <v>1880</v>
      </c>
      <c r="J649" s="25">
        <v>50</v>
      </c>
      <c r="K649" s="25">
        <v>12</v>
      </c>
      <c r="L649" s="25">
        <v>9.5745000839233398</v>
      </c>
      <c r="M649" s="25">
        <v>18150</v>
      </c>
      <c r="N649" s="25">
        <v>0.69150000810623202</v>
      </c>
      <c r="O649" s="25">
        <v>7</v>
      </c>
      <c r="P649" s="25">
        <v>7</v>
      </c>
      <c r="Q649" s="25">
        <v>11</v>
      </c>
      <c r="R649" s="25">
        <v>0</v>
      </c>
      <c r="S649" s="23">
        <v>3</v>
      </c>
      <c r="T649" s="23">
        <v>18.149999618530298</v>
      </c>
      <c r="U649" s="25"/>
      <c r="V649" s="23">
        <v>9</v>
      </c>
    </row>
    <row r="650" spans="1:22" x14ac:dyDescent="0.25">
      <c r="A650" s="22">
        <v>0</v>
      </c>
      <c r="B650" s="25">
        <v>0</v>
      </c>
      <c r="C650" s="23">
        <v>0</v>
      </c>
      <c r="D650" s="23">
        <v>0</v>
      </c>
      <c r="E650" s="23">
        <v>49</v>
      </c>
      <c r="F650" s="23">
        <v>12</v>
      </c>
      <c r="G650" s="25"/>
      <c r="H650" s="25">
        <v>0</v>
      </c>
      <c r="I650" s="25">
        <v>3500</v>
      </c>
      <c r="J650" s="25">
        <v>51</v>
      </c>
      <c r="K650" s="25">
        <v>12</v>
      </c>
      <c r="L650" s="25">
        <v>1.92859995365143</v>
      </c>
      <c r="M650" s="25">
        <v>15500</v>
      </c>
      <c r="N650" s="25">
        <v>0.72149997949600198</v>
      </c>
      <c r="O650" s="25">
        <v>7</v>
      </c>
      <c r="P650" s="25">
        <v>7</v>
      </c>
      <c r="Q650" s="25">
        <v>3</v>
      </c>
      <c r="R650" s="25">
        <v>0</v>
      </c>
      <c r="S650" s="23">
        <v>32</v>
      </c>
      <c r="T650" s="23">
        <v>15.5</v>
      </c>
      <c r="U650" s="25"/>
      <c r="V650" s="23">
        <v>1024</v>
      </c>
    </row>
    <row r="651" spans="1:22" x14ac:dyDescent="0.25">
      <c r="A651" s="22">
        <v>0</v>
      </c>
      <c r="B651" s="25">
        <v>0</v>
      </c>
      <c r="C651" s="23">
        <v>0</v>
      </c>
      <c r="D651" s="23">
        <v>0</v>
      </c>
      <c r="E651" s="23">
        <v>60</v>
      </c>
      <c r="F651" s="23">
        <v>9</v>
      </c>
      <c r="G651" s="25"/>
      <c r="H651" s="25">
        <v>0</v>
      </c>
      <c r="I651" s="25">
        <v>3320</v>
      </c>
      <c r="J651" s="25">
        <v>60</v>
      </c>
      <c r="K651" s="25">
        <v>8</v>
      </c>
      <c r="L651" s="25">
        <v>2.5782999992370601</v>
      </c>
      <c r="M651" s="25">
        <v>14000</v>
      </c>
      <c r="N651" s="25">
        <v>0.72149997949600198</v>
      </c>
      <c r="O651" s="25">
        <v>7</v>
      </c>
      <c r="P651" s="25">
        <v>7</v>
      </c>
      <c r="Q651" s="25">
        <v>3</v>
      </c>
      <c r="R651" s="25">
        <v>0</v>
      </c>
      <c r="S651" s="23">
        <v>0</v>
      </c>
      <c r="T651" s="23">
        <v>14</v>
      </c>
      <c r="U651" s="25"/>
      <c r="V651" s="23">
        <v>0</v>
      </c>
    </row>
    <row r="652" spans="1:22" x14ac:dyDescent="0.25">
      <c r="A652" s="22">
        <v>0</v>
      </c>
      <c r="B652" s="25">
        <v>0</v>
      </c>
      <c r="C652" s="23">
        <v>0</v>
      </c>
      <c r="D652" s="23">
        <v>0</v>
      </c>
      <c r="E652" s="23">
        <v>51</v>
      </c>
      <c r="F652" s="23">
        <v>12</v>
      </c>
      <c r="G652" s="25"/>
      <c r="H652" s="25">
        <v>0</v>
      </c>
      <c r="I652" s="25">
        <v>1605</v>
      </c>
      <c r="J652" s="25">
        <v>55</v>
      </c>
      <c r="K652" s="25">
        <v>12</v>
      </c>
      <c r="L652" s="25">
        <v>7.22739982604981</v>
      </c>
      <c r="M652" s="25">
        <v>14756</v>
      </c>
      <c r="N652" s="25">
        <v>0.72149997949600198</v>
      </c>
      <c r="O652" s="25">
        <v>7</v>
      </c>
      <c r="P652" s="25">
        <v>7</v>
      </c>
      <c r="Q652" s="25">
        <v>7.5</v>
      </c>
      <c r="R652" s="25">
        <v>1</v>
      </c>
      <c r="S652" s="23">
        <v>7</v>
      </c>
      <c r="T652" s="23">
        <v>14.755999565124499</v>
      </c>
      <c r="U652" s="25"/>
      <c r="V652" s="23">
        <v>49</v>
      </c>
    </row>
    <row r="653" spans="1:22" x14ac:dyDescent="0.25">
      <c r="A653" s="22">
        <v>0</v>
      </c>
      <c r="B653" s="25">
        <v>0</v>
      </c>
      <c r="C653" s="23">
        <v>1</v>
      </c>
      <c r="D653" s="23">
        <v>1</v>
      </c>
      <c r="E653" s="23">
        <v>30</v>
      </c>
      <c r="F653" s="23">
        <v>12</v>
      </c>
      <c r="G653" s="25"/>
      <c r="H653" s="25">
        <v>0</v>
      </c>
      <c r="I653" s="25">
        <v>2500</v>
      </c>
      <c r="J653" s="25">
        <v>30</v>
      </c>
      <c r="K653" s="25">
        <v>14</v>
      </c>
      <c r="L653" s="25">
        <v>8.8000001907348597</v>
      </c>
      <c r="M653" s="25">
        <v>22000</v>
      </c>
      <c r="N653" s="25">
        <v>0.66149997711181596</v>
      </c>
      <c r="O653" s="25">
        <v>12</v>
      </c>
      <c r="P653" s="25">
        <v>10</v>
      </c>
      <c r="Q653" s="25">
        <v>5</v>
      </c>
      <c r="R653" s="25">
        <v>1</v>
      </c>
      <c r="S653" s="23">
        <v>5</v>
      </c>
      <c r="T653" s="23">
        <v>22</v>
      </c>
      <c r="U653" s="25"/>
      <c r="V653" s="23">
        <v>25</v>
      </c>
    </row>
    <row r="654" spans="1:22" x14ac:dyDescent="0.25">
      <c r="A654" s="22">
        <v>0</v>
      </c>
      <c r="B654" s="25">
        <v>0</v>
      </c>
      <c r="C654" s="23">
        <v>0</v>
      </c>
      <c r="D654" s="23">
        <v>2</v>
      </c>
      <c r="E654" s="23">
        <v>47</v>
      </c>
      <c r="F654" s="23">
        <v>12</v>
      </c>
      <c r="G654" s="25"/>
      <c r="H654" s="25">
        <v>0</v>
      </c>
      <c r="I654" s="25">
        <v>2400</v>
      </c>
      <c r="J654" s="25">
        <v>49</v>
      </c>
      <c r="K654" s="25">
        <v>9</v>
      </c>
      <c r="L654" s="25">
        <v>7.75</v>
      </c>
      <c r="M654" s="25">
        <v>24466</v>
      </c>
      <c r="N654" s="25">
        <v>0.66149997711181596</v>
      </c>
      <c r="O654" s="25">
        <v>7</v>
      </c>
      <c r="P654" s="25">
        <v>7</v>
      </c>
      <c r="Q654" s="25">
        <v>11</v>
      </c>
      <c r="R654" s="25">
        <v>1</v>
      </c>
      <c r="S654" s="23">
        <v>2</v>
      </c>
      <c r="T654" s="23">
        <v>24.465999603271499</v>
      </c>
      <c r="U654" s="25"/>
      <c r="V654" s="23">
        <v>4</v>
      </c>
    </row>
    <row r="655" spans="1:22" x14ac:dyDescent="0.25">
      <c r="A655" s="22">
        <v>0</v>
      </c>
      <c r="B655" s="25">
        <v>0</v>
      </c>
      <c r="C655" s="23">
        <v>0</v>
      </c>
      <c r="D655" s="23">
        <v>4</v>
      </c>
      <c r="E655" s="23">
        <v>36</v>
      </c>
      <c r="F655" s="23">
        <v>12</v>
      </c>
      <c r="G655" s="25"/>
      <c r="H655" s="25">
        <v>0</v>
      </c>
      <c r="I655" s="25">
        <v>1634</v>
      </c>
      <c r="J655" s="25">
        <v>45</v>
      </c>
      <c r="K655" s="25">
        <v>17</v>
      </c>
      <c r="L655" s="25">
        <v>14.6879997253418</v>
      </c>
      <c r="M655" s="25">
        <v>24400</v>
      </c>
      <c r="N655" s="25">
        <v>0.66149997711181596</v>
      </c>
      <c r="O655" s="25">
        <v>12</v>
      </c>
      <c r="P655" s="25">
        <v>12</v>
      </c>
      <c r="Q655" s="25">
        <v>7.5</v>
      </c>
      <c r="R655" s="25">
        <v>1</v>
      </c>
      <c r="S655" s="23">
        <v>5</v>
      </c>
      <c r="T655" s="23">
        <v>24.399999618530298</v>
      </c>
      <c r="U655" s="25"/>
      <c r="V655" s="23">
        <v>25</v>
      </c>
    </row>
    <row r="656" spans="1:22" x14ac:dyDescent="0.25">
      <c r="A656" s="22">
        <v>0</v>
      </c>
      <c r="B656" s="25">
        <v>0</v>
      </c>
      <c r="C656" s="23">
        <v>1</v>
      </c>
      <c r="D656" s="23">
        <v>3</v>
      </c>
      <c r="E656" s="23">
        <v>35</v>
      </c>
      <c r="F656" s="23">
        <v>12</v>
      </c>
      <c r="G656" s="25"/>
      <c r="H656" s="25">
        <v>0</v>
      </c>
      <c r="I656" s="25">
        <v>2260</v>
      </c>
      <c r="J656" s="25">
        <v>38</v>
      </c>
      <c r="K656" s="25">
        <v>12</v>
      </c>
      <c r="L656" s="25">
        <v>10.4870004653931</v>
      </c>
      <c r="M656" s="25">
        <v>24000</v>
      </c>
      <c r="N656" s="25">
        <v>0.66149997711181596</v>
      </c>
      <c r="O656" s="25">
        <v>7</v>
      </c>
      <c r="P656" s="25">
        <v>7</v>
      </c>
      <c r="Q656" s="25">
        <v>9.5</v>
      </c>
      <c r="R656" s="25">
        <v>1</v>
      </c>
      <c r="S656" s="23">
        <v>3</v>
      </c>
      <c r="T656" s="23">
        <v>24</v>
      </c>
      <c r="U656" s="25"/>
      <c r="V656" s="23">
        <v>9</v>
      </c>
    </row>
    <row r="657" spans="1:22" x14ac:dyDescent="0.25">
      <c r="A657" s="22">
        <v>0</v>
      </c>
      <c r="B657" s="25">
        <v>0</v>
      </c>
      <c r="C657" s="23">
        <v>0</v>
      </c>
      <c r="D657" s="23">
        <v>0</v>
      </c>
      <c r="E657" s="23">
        <v>58</v>
      </c>
      <c r="F657" s="23">
        <v>12</v>
      </c>
      <c r="G657" s="25"/>
      <c r="H657" s="25">
        <v>0</v>
      </c>
      <c r="I657" s="25">
        <v>3478</v>
      </c>
      <c r="J657" s="25">
        <v>53</v>
      </c>
      <c r="K657" s="25">
        <v>12</v>
      </c>
      <c r="L657" s="25">
        <v>4.0253000259399396</v>
      </c>
      <c r="M657" s="25">
        <v>15500</v>
      </c>
      <c r="N657" s="25">
        <v>0.72149997949600198</v>
      </c>
      <c r="O657" s="25">
        <v>12</v>
      </c>
      <c r="P657" s="25">
        <v>9</v>
      </c>
      <c r="Q657" s="25">
        <v>11</v>
      </c>
      <c r="R657" s="25">
        <v>0</v>
      </c>
      <c r="S657" s="23">
        <v>25</v>
      </c>
      <c r="T657" s="23">
        <v>15.5</v>
      </c>
      <c r="U657" s="25"/>
      <c r="V657" s="23">
        <v>625</v>
      </c>
    </row>
    <row r="658" spans="1:22" x14ac:dyDescent="0.25">
      <c r="A658" s="22">
        <v>0</v>
      </c>
      <c r="B658" s="25">
        <v>0</v>
      </c>
      <c r="C658" s="23">
        <v>1</v>
      </c>
      <c r="D658" s="23">
        <v>3</v>
      </c>
      <c r="E658" s="23">
        <v>41</v>
      </c>
      <c r="F658" s="23">
        <v>14</v>
      </c>
      <c r="G658" s="25"/>
      <c r="H658" s="25">
        <v>0</v>
      </c>
      <c r="I658" s="25">
        <v>2550</v>
      </c>
      <c r="J658" s="25">
        <v>42</v>
      </c>
      <c r="K658" s="25">
        <v>16</v>
      </c>
      <c r="L658" s="25">
        <v>11.7650003433228</v>
      </c>
      <c r="M658" s="25">
        <v>30800</v>
      </c>
      <c r="N658" s="25">
        <v>0.62150001525878895</v>
      </c>
      <c r="O658" s="25">
        <v>14</v>
      </c>
      <c r="P658" s="25">
        <v>12</v>
      </c>
      <c r="Q658" s="25">
        <v>7.5</v>
      </c>
      <c r="R658" s="25">
        <v>0</v>
      </c>
      <c r="S658" s="23">
        <v>0</v>
      </c>
      <c r="T658" s="23">
        <v>30.7999992370606</v>
      </c>
      <c r="U658" s="25"/>
      <c r="V658" s="23">
        <v>0</v>
      </c>
    </row>
    <row r="659" spans="1:22" x14ac:dyDescent="0.25">
      <c r="A659" s="22">
        <v>0</v>
      </c>
      <c r="B659" s="25">
        <v>0</v>
      </c>
      <c r="C659" s="23">
        <v>0</v>
      </c>
      <c r="D659" s="23">
        <v>1</v>
      </c>
      <c r="E659" s="23">
        <v>51</v>
      </c>
      <c r="F659" s="23">
        <v>10</v>
      </c>
      <c r="G659" s="25"/>
      <c r="H659" s="25">
        <v>0</v>
      </c>
      <c r="I659" s="25">
        <v>840</v>
      </c>
      <c r="J659" s="25">
        <v>52</v>
      </c>
      <c r="K659" s="25">
        <v>8</v>
      </c>
      <c r="L659" s="25">
        <v>9.5237998962402308</v>
      </c>
      <c r="M659" s="25">
        <v>10660</v>
      </c>
      <c r="N659" s="25">
        <v>0.75150001049041804</v>
      </c>
      <c r="O659" s="25">
        <v>7</v>
      </c>
      <c r="P659" s="25">
        <v>7</v>
      </c>
      <c r="Q659" s="25">
        <v>14</v>
      </c>
      <c r="R659" s="25">
        <v>1</v>
      </c>
      <c r="S659" s="23">
        <v>3</v>
      </c>
      <c r="T659" s="23">
        <v>10.6599998474121</v>
      </c>
      <c r="U659" s="25"/>
      <c r="V659" s="23">
        <v>9</v>
      </c>
    </row>
    <row r="660" spans="1:22" x14ac:dyDescent="0.25">
      <c r="A660" s="22">
        <v>0</v>
      </c>
      <c r="B660" s="25">
        <v>0</v>
      </c>
      <c r="C660" s="23">
        <v>0</v>
      </c>
      <c r="D660" s="23">
        <v>0</v>
      </c>
      <c r="E660" s="23">
        <v>47</v>
      </c>
      <c r="F660" s="23">
        <v>12</v>
      </c>
      <c r="G660" s="25"/>
      <c r="H660" s="25">
        <v>0</v>
      </c>
      <c r="I660" s="25">
        <v>1520</v>
      </c>
      <c r="J660" s="25">
        <v>52</v>
      </c>
      <c r="K660" s="25">
        <v>12</v>
      </c>
      <c r="L660" s="25">
        <v>6.9078998565673801</v>
      </c>
      <c r="M660" s="25">
        <v>13350</v>
      </c>
      <c r="N660" s="25">
        <v>0.72149997949600198</v>
      </c>
      <c r="O660" s="25">
        <v>7</v>
      </c>
      <c r="P660" s="25">
        <v>7</v>
      </c>
      <c r="Q660" s="25">
        <v>11</v>
      </c>
      <c r="R660" s="25">
        <v>0</v>
      </c>
      <c r="S660" s="23">
        <v>10</v>
      </c>
      <c r="T660" s="23">
        <v>13.3500003814697</v>
      </c>
      <c r="U660" s="25"/>
      <c r="V660" s="23">
        <v>100</v>
      </c>
    </row>
    <row r="661" spans="1:22" x14ac:dyDescent="0.25">
      <c r="A661" s="22">
        <v>0</v>
      </c>
      <c r="B661" s="25">
        <v>0</v>
      </c>
      <c r="C661" s="23">
        <v>1</v>
      </c>
      <c r="D661" s="23">
        <v>2</v>
      </c>
      <c r="E661" s="23">
        <v>45</v>
      </c>
      <c r="F661" s="23">
        <v>9</v>
      </c>
      <c r="G661" s="25"/>
      <c r="H661" s="25">
        <v>0</v>
      </c>
      <c r="I661" s="25">
        <v>1920</v>
      </c>
      <c r="J661" s="25">
        <v>35</v>
      </c>
      <c r="K661" s="25">
        <v>9</v>
      </c>
      <c r="L661" s="25">
        <v>5.15100002288818</v>
      </c>
      <c r="M661" s="25">
        <v>10090</v>
      </c>
      <c r="N661" s="25">
        <v>0.75150001049041804</v>
      </c>
      <c r="O661" s="25">
        <v>12</v>
      </c>
      <c r="P661" s="25">
        <v>3</v>
      </c>
      <c r="Q661" s="25">
        <v>11</v>
      </c>
      <c r="R661" s="25">
        <v>0</v>
      </c>
      <c r="S661" s="23">
        <v>10</v>
      </c>
      <c r="T661" s="23">
        <v>10.0900001525879</v>
      </c>
      <c r="U661" s="25"/>
      <c r="V661" s="23">
        <v>100</v>
      </c>
    </row>
    <row r="662" spans="1:22" x14ac:dyDescent="0.25">
      <c r="A662" s="22">
        <v>0</v>
      </c>
      <c r="B662" s="25">
        <v>0</v>
      </c>
      <c r="C662" s="23">
        <v>0</v>
      </c>
      <c r="D662" s="23">
        <v>0</v>
      </c>
      <c r="E662" s="23">
        <v>60</v>
      </c>
      <c r="F662" s="23">
        <v>14</v>
      </c>
      <c r="G662" s="25"/>
      <c r="H662" s="25">
        <v>0</v>
      </c>
      <c r="I662" s="25">
        <v>2703</v>
      </c>
      <c r="J662" s="25">
        <v>55</v>
      </c>
      <c r="K662" s="25">
        <v>17</v>
      </c>
      <c r="L662" s="25">
        <v>20.496000289916999</v>
      </c>
      <c r="M662" s="25">
        <v>55600</v>
      </c>
      <c r="N662" s="25">
        <v>0.44150000810623202</v>
      </c>
      <c r="O662" s="25">
        <v>16</v>
      </c>
      <c r="P662" s="25">
        <v>14</v>
      </c>
      <c r="Q662" s="25">
        <v>14</v>
      </c>
      <c r="R662" s="25">
        <v>1</v>
      </c>
      <c r="S662" s="23">
        <v>7</v>
      </c>
      <c r="T662" s="23">
        <v>55.599998474121101</v>
      </c>
      <c r="U662" s="25"/>
      <c r="V662" s="23">
        <v>49</v>
      </c>
    </row>
    <row r="663" spans="1:22" x14ac:dyDescent="0.25">
      <c r="A663" s="22">
        <v>0</v>
      </c>
      <c r="B663" s="25">
        <v>0</v>
      </c>
      <c r="C663" s="23">
        <v>1</v>
      </c>
      <c r="D663" s="23">
        <v>1</v>
      </c>
      <c r="E663" s="23">
        <v>30</v>
      </c>
      <c r="F663" s="23">
        <v>16</v>
      </c>
      <c r="G663" s="25"/>
      <c r="H663" s="25">
        <v>2</v>
      </c>
      <c r="I663" s="25">
        <v>1896</v>
      </c>
      <c r="J663" s="25">
        <v>46</v>
      </c>
      <c r="K663" s="25">
        <v>16</v>
      </c>
      <c r="L663" s="25">
        <v>13.555000305175801</v>
      </c>
      <c r="M663" s="25">
        <v>25700</v>
      </c>
      <c r="N663" s="25">
        <v>0.66149997711181596</v>
      </c>
      <c r="O663" s="25">
        <v>12</v>
      </c>
      <c r="P663" s="25">
        <v>12</v>
      </c>
      <c r="Q663" s="25">
        <v>9.5</v>
      </c>
      <c r="R663" s="25">
        <v>1</v>
      </c>
      <c r="S663" s="23">
        <v>5</v>
      </c>
      <c r="T663" s="23">
        <v>25.700000762939499</v>
      </c>
      <c r="U663" s="25"/>
      <c r="V663" s="23">
        <v>25</v>
      </c>
    </row>
    <row r="664" spans="1:22" x14ac:dyDescent="0.25">
      <c r="A664" s="22">
        <v>0</v>
      </c>
      <c r="B664" s="25">
        <v>0</v>
      </c>
      <c r="C664" s="23">
        <v>0</v>
      </c>
      <c r="D664" s="23">
        <v>0</v>
      </c>
      <c r="E664" s="23">
        <v>55</v>
      </c>
      <c r="F664" s="23">
        <v>11</v>
      </c>
      <c r="G664" s="25"/>
      <c r="H664" s="25">
        <v>0</v>
      </c>
      <c r="I664" s="25">
        <v>1960</v>
      </c>
      <c r="J664" s="25">
        <v>57</v>
      </c>
      <c r="K664" s="25">
        <v>13</v>
      </c>
      <c r="L664" s="25">
        <v>14.7959995269775</v>
      </c>
      <c r="M664" s="25">
        <v>29000</v>
      </c>
      <c r="N664" s="25">
        <v>0.58149999380111705</v>
      </c>
      <c r="O664" s="25">
        <v>7</v>
      </c>
      <c r="P664" s="25">
        <v>3</v>
      </c>
      <c r="Q664" s="25">
        <v>5</v>
      </c>
      <c r="R664" s="25">
        <v>1</v>
      </c>
      <c r="S664" s="23">
        <v>15</v>
      </c>
      <c r="T664" s="23">
        <v>29</v>
      </c>
      <c r="U664" s="25"/>
      <c r="V664" s="23">
        <v>225</v>
      </c>
    </row>
    <row r="665" spans="1:22" x14ac:dyDescent="0.25">
      <c r="A665" s="22">
        <v>0</v>
      </c>
      <c r="B665" s="25">
        <v>0</v>
      </c>
      <c r="C665" s="23">
        <v>1</v>
      </c>
      <c r="D665" s="23">
        <v>2</v>
      </c>
      <c r="E665" s="23">
        <v>32</v>
      </c>
      <c r="F665" s="23">
        <v>12</v>
      </c>
      <c r="G665" s="25"/>
      <c r="H665" s="25">
        <v>0</v>
      </c>
      <c r="I665" s="25">
        <v>3060</v>
      </c>
      <c r="J665" s="25">
        <v>50</v>
      </c>
      <c r="K665" s="25">
        <v>8</v>
      </c>
      <c r="L665" s="25">
        <v>1.6905000209808401</v>
      </c>
      <c r="M665" s="25">
        <v>7286</v>
      </c>
      <c r="N665" s="25">
        <v>0.78149998188018799</v>
      </c>
      <c r="O665" s="25">
        <v>10</v>
      </c>
      <c r="P665" s="25">
        <v>7</v>
      </c>
      <c r="Q665" s="25">
        <v>3</v>
      </c>
      <c r="R665" s="25">
        <v>0</v>
      </c>
      <c r="S665" s="23">
        <v>1</v>
      </c>
      <c r="T665" s="23">
        <v>7.2859997749328604</v>
      </c>
      <c r="U665" s="25"/>
      <c r="V665" s="23">
        <v>1</v>
      </c>
    </row>
    <row r="666" spans="1:22" x14ac:dyDescent="0.25">
      <c r="A666" s="22">
        <v>0</v>
      </c>
      <c r="B666" s="25">
        <v>0</v>
      </c>
      <c r="C666" s="23">
        <v>0</v>
      </c>
      <c r="D666" s="23">
        <v>2</v>
      </c>
      <c r="E666" s="23">
        <v>36</v>
      </c>
      <c r="F666" s="23">
        <v>12</v>
      </c>
      <c r="G666" s="25"/>
      <c r="H666" s="25">
        <v>0</v>
      </c>
      <c r="I666" s="25">
        <v>2805</v>
      </c>
      <c r="J666" s="25">
        <v>38</v>
      </c>
      <c r="K666" s="25">
        <v>12</v>
      </c>
      <c r="L666" s="25">
        <v>7.2295999526977504</v>
      </c>
      <c r="M666" s="25">
        <v>37752</v>
      </c>
      <c r="N666" s="25">
        <v>0.52149999141693104</v>
      </c>
      <c r="O666" s="25">
        <v>7</v>
      </c>
      <c r="P666" s="25">
        <v>7</v>
      </c>
      <c r="Q666" s="25">
        <v>3</v>
      </c>
      <c r="R666" s="25">
        <v>0</v>
      </c>
      <c r="S666" s="23">
        <v>5</v>
      </c>
      <c r="T666" s="23">
        <v>37.751998901367202</v>
      </c>
      <c r="U666" s="25"/>
      <c r="V666" s="23">
        <v>25</v>
      </c>
    </row>
    <row r="667" spans="1:22" x14ac:dyDescent="0.25">
      <c r="A667" s="22">
        <v>0</v>
      </c>
      <c r="B667" s="25">
        <v>0</v>
      </c>
      <c r="C667" s="23">
        <v>0</v>
      </c>
      <c r="D667" s="23">
        <v>0</v>
      </c>
      <c r="E667" s="23">
        <v>55</v>
      </c>
      <c r="F667" s="23">
        <v>12</v>
      </c>
      <c r="G667" s="25"/>
      <c r="H667" s="25">
        <v>0</v>
      </c>
      <c r="I667" s="25">
        <v>1944</v>
      </c>
      <c r="J667" s="25">
        <v>53</v>
      </c>
      <c r="K667" s="25">
        <v>7</v>
      </c>
      <c r="L667" s="25">
        <v>4.1152000427246103</v>
      </c>
      <c r="M667" s="25">
        <v>13072</v>
      </c>
      <c r="N667" s="25">
        <v>0.75150001049041804</v>
      </c>
      <c r="O667" s="25">
        <v>3</v>
      </c>
      <c r="P667" s="25">
        <v>3</v>
      </c>
      <c r="Q667" s="25">
        <v>14</v>
      </c>
      <c r="R667" s="25">
        <v>0</v>
      </c>
      <c r="S667" s="23">
        <v>9</v>
      </c>
      <c r="T667" s="23">
        <v>13.0719995498657</v>
      </c>
      <c r="U667" s="25"/>
      <c r="V667" s="23">
        <v>81</v>
      </c>
    </row>
    <row r="668" spans="1:22" x14ac:dyDescent="0.25">
      <c r="A668" s="22">
        <v>0</v>
      </c>
      <c r="B668" s="25">
        <v>0</v>
      </c>
      <c r="C668" s="23">
        <v>0</v>
      </c>
      <c r="D668" s="23">
        <v>0</v>
      </c>
      <c r="E668" s="23">
        <v>47</v>
      </c>
      <c r="F668" s="23">
        <v>12</v>
      </c>
      <c r="G668" s="25"/>
      <c r="H668" s="25">
        <v>0</v>
      </c>
      <c r="I668" s="25">
        <v>1960</v>
      </c>
      <c r="J668" s="25">
        <v>47</v>
      </c>
      <c r="K668" s="25">
        <v>12</v>
      </c>
      <c r="L668" s="25">
        <v>2.9990000724792498</v>
      </c>
      <c r="M668" s="25">
        <v>7044</v>
      </c>
      <c r="N668" s="25">
        <v>0.77149999141693104</v>
      </c>
      <c r="O668" s="25">
        <v>3</v>
      </c>
      <c r="P668" s="25">
        <v>3</v>
      </c>
      <c r="Q668" s="25">
        <v>14</v>
      </c>
      <c r="R668" s="25">
        <v>0</v>
      </c>
      <c r="S668" s="23">
        <v>18</v>
      </c>
      <c r="T668" s="23">
        <v>7.0440001487731898</v>
      </c>
      <c r="U668" s="25"/>
      <c r="V668" s="23">
        <v>324</v>
      </c>
    </row>
    <row r="669" spans="1:22" x14ac:dyDescent="0.25">
      <c r="A669" s="22">
        <v>0</v>
      </c>
      <c r="B669" s="25">
        <v>0</v>
      </c>
      <c r="C669" s="23">
        <v>0</v>
      </c>
      <c r="D669" s="23">
        <v>1</v>
      </c>
      <c r="E669" s="23">
        <v>47</v>
      </c>
      <c r="F669" s="23">
        <v>12</v>
      </c>
      <c r="G669" s="25"/>
      <c r="H669" s="25">
        <v>0</v>
      </c>
      <c r="I669" s="25">
        <v>2112</v>
      </c>
      <c r="J669" s="25">
        <v>52</v>
      </c>
      <c r="K669" s="25">
        <v>8</v>
      </c>
      <c r="L669" s="25">
        <v>8.0492000579834002</v>
      </c>
      <c r="M669" s="25">
        <v>18200</v>
      </c>
      <c r="N669" s="25">
        <v>0.69150000810623202</v>
      </c>
      <c r="O669" s="25">
        <v>7</v>
      </c>
      <c r="P669" s="25">
        <v>7</v>
      </c>
      <c r="Q669" s="25">
        <v>14</v>
      </c>
      <c r="R669" s="25">
        <v>1</v>
      </c>
      <c r="S669" s="23">
        <v>1</v>
      </c>
      <c r="T669" s="23">
        <v>18.200000762939499</v>
      </c>
      <c r="U669" s="25"/>
      <c r="V669" s="23">
        <v>1</v>
      </c>
    </row>
    <row r="670" spans="1:22" x14ac:dyDescent="0.25">
      <c r="A670" s="22">
        <v>0</v>
      </c>
      <c r="B670" s="25">
        <v>0</v>
      </c>
      <c r="C670" s="23">
        <v>0</v>
      </c>
      <c r="D670" s="23">
        <v>1</v>
      </c>
      <c r="E670" s="23">
        <v>37</v>
      </c>
      <c r="F670" s="23">
        <v>11</v>
      </c>
      <c r="G670" s="25"/>
      <c r="H670" s="25">
        <v>0</v>
      </c>
      <c r="I670" s="25">
        <v>2544</v>
      </c>
      <c r="J670" s="25">
        <v>39</v>
      </c>
      <c r="K670" s="25">
        <v>12</v>
      </c>
      <c r="L670" s="25">
        <v>8.5769996643066406</v>
      </c>
      <c r="M670" s="25">
        <v>27000</v>
      </c>
      <c r="N670" s="25">
        <v>0.62150001525878895</v>
      </c>
      <c r="O670" s="25">
        <v>12</v>
      </c>
      <c r="P670" s="25">
        <v>7</v>
      </c>
      <c r="Q670" s="25">
        <v>3</v>
      </c>
      <c r="R670" s="25">
        <v>0</v>
      </c>
      <c r="S670" s="23">
        <v>0</v>
      </c>
      <c r="T670" s="23">
        <v>27</v>
      </c>
      <c r="U670" s="25"/>
      <c r="V670" s="23">
        <v>0</v>
      </c>
    </row>
    <row r="671" spans="1:22" x14ac:dyDescent="0.25">
      <c r="A671" s="22">
        <v>0</v>
      </c>
      <c r="B671" s="25">
        <v>0</v>
      </c>
      <c r="C671" s="23">
        <v>0</v>
      </c>
      <c r="D671" s="23">
        <v>2</v>
      </c>
      <c r="E671" s="23">
        <v>50</v>
      </c>
      <c r="F671" s="23">
        <v>12</v>
      </c>
      <c r="G671" s="25"/>
      <c r="H671" s="25">
        <v>0</v>
      </c>
      <c r="I671" s="25">
        <v>1700</v>
      </c>
      <c r="J671" s="25">
        <v>53</v>
      </c>
      <c r="K671" s="25">
        <v>17</v>
      </c>
      <c r="L671" s="25">
        <v>9.3234996795654297</v>
      </c>
      <c r="M671" s="25">
        <v>30300</v>
      </c>
      <c r="N671" s="25">
        <v>0.58149999380111705</v>
      </c>
      <c r="O671" s="25">
        <v>10</v>
      </c>
      <c r="P671" s="25">
        <v>12</v>
      </c>
      <c r="Q671" s="25">
        <v>3</v>
      </c>
      <c r="R671" s="25">
        <v>0</v>
      </c>
      <c r="S671" s="23">
        <v>6</v>
      </c>
      <c r="T671" s="23">
        <v>30.2999992370606</v>
      </c>
      <c r="U671" s="25"/>
      <c r="V671" s="23">
        <v>36</v>
      </c>
    </row>
    <row r="672" spans="1:22" x14ac:dyDescent="0.25">
      <c r="A672" s="22">
        <v>0</v>
      </c>
      <c r="B672" s="25">
        <v>0</v>
      </c>
      <c r="C672" s="23">
        <v>0</v>
      </c>
      <c r="D672" s="23">
        <v>3</v>
      </c>
      <c r="E672" s="23">
        <v>30</v>
      </c>
      <c r="F672" s="23">
        <v>12</v>
      </c>
      <c r="G672" s="25"/>
      <c r="H672" s="25">
        <v>0</v>
      </c>
      <c r="I672" s="25">
        <v>2550</v>
      </c>
      <c r="J672" s="25">
        <v>31</v>
      </c>
      <c r="K672" s="25">
        <v>12</v>
      </c>
      <c r="L672" s="25">
        <v>4.7059001922607404</v>
      </c>
      <c r="M672" s="25">
        <v>12000</v>
      </c>
      <c r="N672" s="25">
        <v>0.75150001049041804</v>
      </c>
      <c r="O672" s="25">
        <v>3</v>
      </c>
      <c r="P672" s="25">
        <v>7</v>
      </c>
      <c r="Q672" s="25">
        <v>14</v>
      </c>
      <c r="R672" s="25">
        <v>0</v>
      </c>
      <c r="S672" s="23">
        <v>1</v>
      </c>
      <c r="T672" s="23">
        <v>12</v>
      </c>
      <c r="U672" s="25"/>
      <c r="V672" s="23">
        <v>1</v>
      </c>
    </row>
    <row r="673" spans="1:22" x14ac:dyDescent="0.25">
      <c r="A673" s="22">
        <v>0</v>
      </c>
      <c r="B673" s="25">
        <v>0</v>
      </c>
      <c r="C673" s="23">
        <v>0</v>
      </c>
      <c r="D673" s="23">
        <v>1</v>
      </c>
      <c r="E673" s="23">
        <v>48</v>
      </c>
      <c r="F673" s="23">
        <v>17</v>
      </c>
      <c r="G673" s="25"/>
      <c r="H673" s="25">
        <v>0</v>
      </c>
      <c r="I673" s="25">
        <v>2080</v>
      </c>
      <c r="J673" s="25">
        <v>45</v>
      </c>
      <c r="K673" s="25">
        <v>17</v>
      </c>
      <c r="L673" s="25">
        <v>9.1345996856689506</v>
      </c>
      <c r="M673" s="25">
        <v>31500</v>
      </c>
      <c r="N673" s="25">
        <v>0.66149997711181596</v>
      </c>
      <c r="O673" s="25">
        <v>16</v>
      </c>
      <c r="P673" s="25">
        <v>17</v>
      </c>
      <c r="Q673" s="25">
        <v>3</v>
      </c>
      <c r="R673" s="25">
        <v>0</v>
      </c>
      <c r="S673" s="23">
        <v>2</v>
      </c>
      <c r="T673" s="23">
        <v>31.5</v>
      </c>
      <c r="U673" s="25"/>
      <c r="V673" s="23">
        <v>4</v>
      </c>
    </row>
    <row r="674" spans="1:22" x14ac:dyDescent="0.25">
      <c r="A674" s="22">
        <v>0</v>
      </c>
      <c r="B674" s="25">
        <v>0</v>
      </c>
      <c r="C674" s="23">
        <v>0</v>
      </c>
      <c r="D674" s="23">
        <v>2</v>
      </c>
      <c r="E674" s="23">
        <v>43</v>
      </c>
      <c r="F674" s="23">
        <v>10</v>
      </c>
      <c r="G674" s="25"/>
      <c r="H674" s="25">
        <v>0</v>
      </c>
      <c r="I674" s="25">
        <v>2060</v>
      </c>
      <c r="J674" s="25">
        <v>49</v>
      </c>
      <c r="K674" s="25">
        <v>12</v>
      </c>
      <c r="L674" s="25">
        <v>7.7670001983642596</v>
      </c>
      <c r="M674" s="25">
        <v>27092</v>
      </c>
      <c r="N674" s="25">
        <v>0.72149997949600198</v>
      </c>
      <c r="O674" s="25">
        <v>10</v>
      </c>
      <c r="P674" s="25">
        <v>10</v>
      </c>
      <c r="Q674" s="25">
        <v>5</v>
      </c>
      <c r="R674" s="25">
        <v>1</v>
      </c>
      <c r="S674" s="23">
        <v>15</v>
      </c>
      <c r="T674" s="23">
        <v>27.091999053955099</v>
      </c>
      <c r="U674" s="25"/>
      <c r="V674" s="23">
        <v>225</v>
      </c>
    </row>
    <row r="675" spans="1:22" x14ac:dyDescent="0.25">
      <c r="A675" s="22">
        <v>0</v>
      </c>
      <c r="B675" s="25">
        <v>0</v>
      </c>
      <c r="C675" s="23">
        <v>1</v>
      </c>
      <c r="D675" s="23">
        <v>0</v>
      </c>
      <c r="E675" s="23">
        <v>48</v>
      </c>
      <c r="F675" s="23">
        <v>11</v>
      </c>
      <c r="G675" s="25"/>
      <c r="H675" s="25">
        <v>0</v>
      </c>
      <c r="I675" s="25">
        <v>1955</v>
      </c>
      <c r="J675" s="25">
        <v>46</v>
      </c>
      <c r="K675" s="25">
        <v>8</v>
      </c>
      <c r="L675" s="25">
        <v>4.1269001960754403</v>
      </c>
      <c r="M675" s="25">
        <v>20968</v>
      </c>
      <c r="N675" s="25">
        <v>0.75150001049041804</v>
      </c>
      <c r="O675" s="25">
        <v>7</v>
      </c>
      <c r="P675" s="25">
        <v>7</v>
      </c>
      <c r="Q675" s="25">
        <v>3</v>
      </c>
      <c r="R675" s="25">
        <v>0</v>
      </c>
      <c r="S675" s="23">
        <v>25</v>
      </c>
      <c r="T675" s="23">
        <v>20.968000411987301</v>
      </c>
      <c r="U675" s="25"/>
      <c r="V675" s="23">
        <v>625</v>
      </c>
    </row>
    <row r="676" spans="1:22" x14ac:dyDescent="0.25">
      <c r="A676" s="22">
        <v>0</v>
      </c>
      <c r="B676" s="25">
        <v>0</v>
      </c>
      <c r="C676" s="23">
        <v>1</v>
      </c>
      <c r="D676" s="23">
        <v>2</v>
      </c>
      <c r="E676" s="23">
        <v>41</v>
      </c>
      <c r="F676" s="23">
        <v>14</v>
      </c>
      <c r="G676" s="25"/>
      <c r="H676" s="25">
        <v>0</v>
      </c>
      <c r="I676" s="25">
        <v>2500</v>
      </c>
      <c r="J676" s="25">
        <v>44</v>
      </c>
      <c r="K676" s="25">
        <v>17</v>
      </c>
      <c r="L676" s="25">
        <v>10</v>
      </c>
      <c r="M676" s="25">
        <v>27000</v>
      </c>
      <c r="N676" s="25">
        <v>0.66149997711181596</v>
      </c>
      <c r="O676" s="25">
        <v>17</v>
      </c>
      <c r="P676" s="25">
        <v>7</v>
      </c>
      <c r="Q676" s="25">
        <v>14</v>
      </c>
      <c r="R676" s="25">
        <v>1</v>
      </c>
      <c r="S676" s="23">
        <v>1</v>
      </c>
      <c r="T676" s="23">
        <v>27</v>
      </c>
      <c r="U676" s="25"/>
      <c r="V676" s="23">
        <v>1</v>
      </c>
    </row>
    <row r="677" spans="1:22" x14ac:dyDescent="0.25">
      <c r="A677" s="22">
        <v>0</v>
      </c>
      <c r="B677" s="25">
        <v>0</v>
      </c>
      <c r="C677" s="23">
        <v>0</v>
      </c>
      <c r="D677" s="23">
        <v>0</v>
      </c>
      <c r="E677" s="23">
        <v>50</v>
      </c>
      <c r="F677" s="23">
        <v>12</v>
      </c>
      <c r="G677" s="25"/>
      <c r="H677" s="25">
        <v>0</v>
      </c>
      <c r="I677" s="25">
        <v>2750</v>
      </c>
      <c r="J677" s="25">
        <v>52</v>
      </c>
      <c r="K677" s="25">
        <v>10</v>
      </c>
      <c r="L677" s="25">
        <v>4.0727000236511204</v>
      </c>
      <c r="M677" s="25">
        <v>11225</v>
      </c>
      <c r="N677" s="25">
        <v>0.75150001049041804</v>
      </c>
      <c r="O677" s="25">
        <v>7</v>
      </c>
      <c r="P677" s="25">
        <v>10</v>
      </c>
      <c r="Q677" s="25">
        <v>7.5</v>
      </c>
      <c r="R677" s="25">
        <v>1</v>
      </c>
      <c r="S677" s="23">
        <v>0</v>
      </c>
      <c r="T677" s="23">
        <v>11.2250003814697</v>
      </c>
      <c r="U677" s="25"/>
      <c r="V677" s="23">
        <v>0</v>
      </c>
    </row>
    <row r="678" spans="1:22" x14ac:dyDescent="0.25">
      <c r="A678" s="22">
        <v>0</v>
      </c>
      <c r="B678" s="25">
        <v>0</v>
      </c>
      <c r="C678" s="23">
        <v>0</v>
      </c>
      <c r="D678" s="23">
        <v>0</v>
      </c>
      <c r="E678" s="23">
        <v>58</v>
      </c>
      <c r="F678" s="23">
        <v>8</v>
      </c>
      <c r="G678" s="25"/>
      <c r="H678" s="25">
        <v>0</v>
      </c>
      <c r="I678" s="25">
        <v>2040</v>
      </c>
      <c r="J678" s="25">
        <v>59</v>
      </c>
      <c r="K678" s="25">
        <v>5</v>
      </c>
      <c r="L678" s="25">
        <v>7.8529000282287598</v>
      </c>
      <c r="M678" s="25">
        <v>37700</v>
      </c>
      <c r="N678" s="25">
        <v>0.58149999380111705</v>
      </c>
      <c r="O678" s="25">
        <v>3</v>
      </c>
      <c r="P678" s="25">
        <v>3</v>
      </c>
      <c r="Q678" s="25">
        <v>7.5</v>
      </c>
      <c r="R678" s="25">
        <v>0</v>
      </c>
      <c r="S678" s="23">
        <v>0</v>
      </c>
      <c r="T678" s="23">
        <v>37.700000762939503</v>
      </c>
      <c r="U678" s="25"/>
      <c r="V678" s="23">
        <v>0</v>
      </c>
    </row>
    <row r="679" spans="1:22" x14ac:dyDescent="0.25">
      <c r="A679" s="22">
        <v>0</v>
      </c>
      <c r="B679" s="25">
        <v>0</v>
      </c>
      <c r="C679" s="23">
        <v>0</v>
      </c>
      <c r="D679" s="23">
        <v>5</v>
      </c>
      <c r="E679" s="23">
        <v>38</v>
      </c>
      <c r="F679" s="23">
        <v>13</v>
      </c>
      <c r="G679" s="25"/>
      <c r="H679" s="25">
        <v>0</v>
      </c>
      <c r="I679" s="25">
        <v>3275</v>
      </c>
      <c r="J679" s="25">
        <v>43</v>
      </c>
      <c r="K679" s="25">
        <v>15</v>
      </c>
      <c r="L679" s="25">
        <v>7.8168001174926802</v>
      </c>
      <c r="M679" s="25">
        <v>28200</v>
      </c>
      <c r="N679" s="25">
        <v>0.66149997711181596</v>
      </c>
      <c r="O679" s="25">
        <v>12</v>
      </c>
      <c r="P679" s="25">
        <v>16</v>
      </c>
      <c r="Q679" s="25">
        <v>7.5</v>
      </c>
      <c r="R679" s="25">
        <v>1</v>
      </c>
      <c r="S679" s="23">
        <v>0</v>
      </c>
      <c r="T679" s="23">
        <v>28.200000762939499</v>
      </c>
      <c r="U679" s="25"/>
      <c r="V679" s="23">
        <v>0</v>
      </c>
    </row>
    <row r="680" spans="1:22" x14ac:dyDescent="0.25">
      <c r="A680" s="22">
        <v>0</v>
      </c>
      <c r="B680" s="25">
        <v>0</v>
      </c>
      <c r="C680" s="23">
        <v>0</v>
      </c>
      <c r="D680" s="23">
        <v>1</v>
      </c>
      <c r="E680" s="23">
        <v>37</v>
      </c>
      <c r="F680" s="23">
        <v>12</v>
      </c>
      <c r="G680" s="25"/>
      <c r="H680" s="25">
        <v>0</v>
      </c>
      <c r="I680" s="25">
        <v>2400</v>
      </c>
      <c r="J680" s="25">
        <v>39</v>
      </c>
      <c r="K680" s="25">
        <v>12</v>
      </c>
      <c r="L680" s="25">
        <v>9.1667003631591797</v>
      </c>
      <c r="M680" s="25">
        <v>34000</v>
      </c>
      <c r="N680" s="25">
        <v>0.66149997711181596</v>
      </c>
      <c r="O680" s="25">
        <v>7</v>
      </c>
      <c r="P680" s="25">
        <v>12</v>
      </c>
      <c r="Q680" s="25">
        <v>5</v>
      </c>
      <c r="R680" s="25">
        <v>0</v>
      </c>
      <c r="S680" s="23">
        <v>8</v>
      </c>
      <c r="T680" s="23">
        <v>34</v>
      </c>
      <c r="U680" s="25"/>
      <c r="V680" s="23">
        <v>64</v>
      </c>
    </row>
    <row r="681" spans="1:22" x14ac:dyDescent="0.25">
      <c r="A681" s="22">
        <v>0</v>
      </c>
      <c r="B681" s="25">
        <v>0</v>
      </c>
      <c r="C681" s="23">
        <v>0</v>
      </c>
      <c r="D681" s="23">
        <v>0</v>
      </c>
      <c r="E681" s="23">
        <v>50</v>
      </c>
      <c r="F681" s="23">
        <v>16</v>
      </c>
      <c r="G681" s="25"/>
      <c r="H681" s="25">
        <v>0</v>
      </c>
      <c r="I681" s="25">
        <v>2024</v>
      </c>
      <c r="J681" s="25">
        <v>51</v>
      </c>
      <c r="K681" s="25">
        <v>17</v>
      </c>
      <c r="L681" s="25">
        <v>29.643999099731499</v>
      </c>
      <c r="M681" s="25">
        <v>63200</v>
      </c>
      <c r="N681" s="25">
        <v>0.44150000810623202</v>
      </c>
      <c r="O681" s="25">
        <v>12</v>
      </c>
      <c r="P681" s="25">
        <v>7</v>
      </c>
      <c r="Q681" s="25">
        <v>9.5</v>
      </c>
      <c r="R681" s="25">
        <v>1</v>
      </c>
      <c r="S681" s="23">
        <v>22</v>
      </c>
      <c r="T681" s="23">
        <v>63.200000762939503</v>
      </c>
      <c r="U681" s="25"/>
      <c r="V681" s="23">
        <v>484</v>
      </c>
    </row>
    <row r="682" spans="1:22" x14ac:dyDescent="0.25">
      <c r="A682" s="22">
        <v>0</v>
      </c>
      <c r="B682" s="25">
        <v>0</v>
      </c>
      <c r="C682" s="23">
        <v>0</v>
      </c>
      <c r="D682" s="23">
        <v>4</v>
      </c>
      <c r="E682" s="23">
        <v>42</v>
      </c>
      <c r="F682" s="23">
        <v>8</v>
      </c>
      <c r="G682" s="25"/>
      <c r="H682" s="25">
        <v>0</v>
      </c>
      <c r="I682" s="25">
        <v>1840</v>
      </c>
      <c r="J682" s="25">
        <v>44</v>
      </c>
      <c r="K682" s="25">
        <v>6</v>
      </c>
      <c r="L682" s="25">
        <v>4.0760998725891104</v>
      </c>
      <c r="M682" s="25">
        <v>7500</v>
      </c>
      <c r="N682" s="25">
        <v>0.79149997234344505</v>
      </c>
      <c r="O682" s="25">
        <v>3</v>
      </c>
      <c r="P682" s="25">
        <v>3</v>
      </c>
      <c r="Q682" s="25">
        <v>7.5</v>
      </c>
      <c r="R682" s="25">
        <v>1</v>
      </c>
      <c r="S682" s="23">
        <v>5</v>
      </c>
      <c r="T682" s="23">
        <v>7.5</v>
      </c>
      <c r="U682" s="25"/>
      <c r="V682" s="23">
        <v>25</v>
      </c>
    </row>
    <row r="683" spans="1:22" x14ac:dyDescent="0.25">
      <c r="A683" s="22">
        <v>0</v>
      </c>
      <c r="B683" s="25">
        <v>0</v>
      </c>
      <c r="C683" s="23">
        <v>1</v>
      </c>
      <c r="D683" s="23">
        <v>3</v>
      </c>
      <c r="E683" s="23">
        <v>37</v>
      </c>
      <c r="F683" s="23">
        <v>9</v>
      </c>
      <c r="G683" s="25"/>
      <c r="H683" s="25">
        <v>0</v>
      </c>
      <c r="I683" s="25">
        <v>2033</v>
      </c>
      <c r="J683" s="25">
        <v>37</v>
      </c>
      <c r="K683" s="25">
        <v>17</v>
      </c>
      <c r="L683" s="25">
        <v>8.36200046539307</v>
      </c>
      <c r="M683" s="25">
        <v>17410</v>
      </c>
      <c r="N683" s="25">
        <v>0.72149997949600198</v>
      </c>
      <c r="O683" s="25">
        <v>10</v>
      </c>
      <c r="P683" s="25">
        <v>10</v>
      </c>
      <c r="Q683" s="25">
        <v>9.5</v>
      </c>
      <c r="R683" s="25">
        <v>1</v>
      </c>
      <c r="S683" s="23">
        <v>10</v>
      </c>
      <c r="T683" s="23">
        <v>17.409999847412099</v>
      </c>
      <c r="U683" s="25"/>
      <c r="V683" s="23">
        <v>100</v>
      </c>
    </row>
    <row r="684" spans="1:22" x14ac:dyDescent="0.25">
      <c r="A684" s="22">
        <v>0</v>
      </c>
      <c r="B684" s="25">
        <v>0</v>
      </c>
      <c r="C684" s="23">
        <v>0</v>
      </c>
      <c r="D684" s="23">
        <v>2</v>
      </c>
      <c r="E684" s="23">
        <v>41</v>
      </c>
      <c r="F684" s="23">
        <v>16</v>
      </c>
      <c r="G684" s="25"/>
      <c r="H684" s="25">
        <v>0</v>
      </c>
      <c r="I684" s="25">
        <v>1946</v>
      </c>
      <c r="J684" s="25">
        <v>40</v>
      </c>
      <c r="K684" s="25">
        <v>17</v>
      </c>
      <c r="L684" s="25">
        <v>12.0620002746582</v>
      </c>
      <c r="M684" s="25">
        <v>51000</v>
      </c>
      <c r="N684" s="25">
        <v>0.44150000810623202</v>
      </c>
      <c r="O684" s="25">
        <v>16</v>
      </c>
      <c r="P684" s="25">
        <v>17</v>
      </c>
      <c r="Q684" s="25">
        <v>9</v>
      </c>
      <c r="R684" s="25">
        <v>1</v>
      </c>
      <c r="S684" s="23">
        <v>1</v>
      </c>
      <c r="T684" s="23">
        <v>51</v>
      </c>
      <c r="U684" s="25"/>
      <c r="V684" s="23">
        <v>1</v>
      </c>
    </row>
    <row r="685" spans="1:22" x14ac:dyDescent="0.25">
      <c r="A685" s="22">
        <v>0</v>
      </c>
      <c r="B685" s="25">
        <v>0</v>
      </c>
      <c r="C685" s="23">
        <v>0</v>
      </c>
      <c r="D685" s="23">
        <v>2</v>
      </c>
      <c r="E685" s="23">
        <v>31</v>
      </c>
      <c r="F685" s="23">
        <v>12</v>
      </c>
      <c r="G685" s="25"/>
      <c r="H685" s="25">
        <v>0</v>
      </c>
      <c r="I685" s="25">
        <v>3660</v>
      </c>
      <c r="J685" s="25">
        <v>31</v>
      </c>
      <c r="K685" s="25">
        <v>12</v>
      </c>
      <c r="L685" s="25">
        <v>2.3250999450683598</v>
      </c>
      <c r="M685" s="25">
        <v>12916</v>
      </c>
      <c r="N685" s="25">
        <v>0.75150001049041804</v>
      </c>
      <c r="O685" s="25">
        <v>10</v>
      </c>
      <c r="P685" s="25">
        <v>7</v>
      </c>
      <c r="Q685" s="25">
        <v>3</v>
      </c>
      <c r="R685" s="25">
        <v>0</v>
      </c>
      <c r="S685" s="23">
        <v>1</v>
      </c>
      <c r="T685" s="23">
        <v>12.9160003662109</v>
      </c>
      <c r="U685" s="25"/>
      <c r="V685" s="23">
        <v>1</v>
      </c>
    </row>
    <row r="686" spans="1:22" x14ac:dyDescent="0.25">
      <c r="A686" s="22">
        <v>0</v>
      </c>
      <c r="B686" s="25">
        <v>0</v>
      </c>
      <c r="C686" s="23">
        <v>0</v>
      </c>
      <c r="D686" s="23">
        <v>0</v>
      </c>
      <c r="E686" s="23">
        <v>51</v>
      </c>
      <c r="F686" s="23">
        <v>12</v>
      </c>
      <c r="G686" s="25"/>
      <c r="H686" s="25">
        <v>0</v>
      </c>
      <c r="I686" s="25">
        <v>2088</v>
      </c>
      <c r="J686" s="25">
        <v>55</v>
      </c>
      <c r="K686" s="25">
        <v>11</v>
      </c>
      <c r="L686" s="25">
        <v>10.0100002288818</v>
      </c>
      <c r="M686" s="25">
        <v>21900</v>
      </c>
      <c r="N686" s="25">
        <v>0.66149997711181596</v>
      </c>
      <c r="O686" s="25">
        <v>7</v>
      </c>
      <c r="P686" s="25">
        <v>7</v>
      </c>
      <c r="Q686" s="25">
        <v>5</v>
      </c>
      <c r="R686" s="25">
        <v>1</v>
      </c>
      <c r="S686" s="23">
        <v>6</v>
      </c>
      <c r="T686" s="23">
        <v>21.899999618530298</v>
      </c>
      <c r="U686" s="25"/>
      <c r="V686" s="23">
        <v>36</v>
      </c>
    </row>
    <row r="687" spans="1:22" x14ac:dyDescent="0.25">
      <c r="A687" s="22">
        <v>0</v>
      </c>
      <c r="B687" s="25">
        <v>0</v>
      </c>
      <c r="C687" s="23">
        <v>1</v>
      </c>
      <c r="D687" s="23">
        <v>2</v>
      </c>
      <c r="E687" s="23">
        <v>36</v>
      </c>
      <c r="F687" s="23">
        <v>12</v>
      </c>
      <c r="G687" s="25"/>
      <c r="H687" s="25">
        <v>0</v>
      </c>
      <c r="I687" s="25">
        <v>2048</v>
      </c>
      <c r="J687" s="25">
        <v>41</v>
      </c>
      <c r="K687" s="25">
        <v>12</v>
      </c>
      <c r="L687" s="25">
        <v>5.2733998298645002</v>
      </c>
      <c r="M687" s="25">
        <v>17640</v>
      </c>
      <c r="N687" s="25">
        <v>0.75150001049041804</v>
      </c>
      <c r="O687" s="25">
        <v>7</v>
      </c>
      <c r="P687" s="25">
        <v>7</v>
      </c>
      <c r="Q687" s="25">
        <v>5</v>
      </c>
      <c r="R687" s="25">
        <v>0</v>
      </c>
      <c r="S687" s="23">
        <v>4</v>
      </c>
      <c r="T687" s="23">
        <v>17.639999389648398</v>
      </c>
      <c r="U687" s="25"/>
      <c r="V687" s="23">
        <v>16</v>
      </c>
    </row>
    <row r="688" spans="1:22" x14ac:dyDescent="0.25">
      <c r="A688" s="22">
        <v>0</v>
      </c>
      <c r="B688" s="25">
        <v>0</v>
      </c>
      <c r="C688" s="23">
        <v>0</v>
      </c>
      <c r="D688" s="23">
        <v>0</v>
      </c>
      <c r="E688" s="23">
        <v>54</v>
      </c>
      <c r="F688" s="23">
        <v>15</v>
      </c>
      <c r="G688" s="25"/>
      <c r="H688" s="25">
        <v>0</v>
      </c>
      <c r="I688" s="25">
        <v>1920</v>
      </c>
      <c r="J688" s="25">
        <v>52</v>
      </c>
      <c r="K688" s="25">
        <v>15</v>
      </c>
      <c r="L688" s="25">
        <v>10.416999816894499</v>
      </c>
      <c r="M688" s="25">
        <v>20000</v>
      </c>
      <c r="N688" s="25">
        <v>0.69150000810623202</v>
      </c>
      <c r="O688" s="25">
        <v>14</v>
      </c>
      <c r="P688" s="25">
        <v>16</v>
      </c>
      <c r="Q688" s="25">
        <v>14</v>
      </c>
      <c r="R688" s="25">
        <v>0</v>
      </c>
      <c r="S688" s="23">
        <v>6</v>
      </c>
      <c r="T688" s="23">
        <v>20</v>
      </c>
      <c r="U688" s="25"/>
      <c r="V688" s="23">
        <v>36</v>
      </c>
    </row>
    <row r="689" spans="1:22" x14ac:dyDescent="0.25">
      <c r="A689" s="22">
        <v>0</v>
      </c>
      <c r="B689" s="25">
        <v>0</v>
      </c>
      <c r="C689" s="23">
        <v>0</v>
      </c>
      <c r="D689" s="23">
        <v>0</v>
      </c>
      <c r="E689" s="23">
        <v>49</v>
      </c>
      <c r="F689" s="23">
        <v>12</v>
      </c>
      <c r="G689" s="25"/>
      <c r="H689" s="25">
        <v>0</v>
      </c>
      <c r="I689" s="25">
        <v>2000</v>
      </c>
      <c r="J689" s="25">
        <v>54</v>
      </c>
      <c r="K689" s="25">
        <v>12</v>
      </c>
      <c r="L689" s="25">
        <v>7.5</v>
      </c>
      <c r="M689" s="25">
        <v>15000</v>
      </c>
      <c r="N689" s="25">
        <v>0.72149997949600198</v>
      </c>
      <c r="O689" s="25">
        <v>7</v>
      </c>
      <c r="P689" s="25">
        <v>7</v>
      </c>
      <c r="Q689" s="25">
        <v>14</v>
      </c>
      <c r="R689" s="25">
        <v>1</v>
      </c>
      <c r="S689" s="23">
        <v>0</v>
      </c>
      <c r="T689" s="23">
        <v>15</v>
      </c>
      <c r="U689" s="25"/>
      <c r="V689" s="23">
        <v>0</v>
      </c>
    </row>
    <row r="690" spans="1:22" x14ac:dyDescent="0.25">
      <c r="A690" s="22">
        <v>0</v>
      </c>
      <c r="B690" s="25">
        <v>0</v>
      </c>
      <c r="C690" s="23">
        <v>1</v>
      </c>
      <c r="D690" s="23">
        <v>1</v>
      </c>
      <c r="E690" s="23">
        <v>48</v>
      </c>
      <c r="F690" s="23">
        <v>9</v>
      </c>
      <c r="G690" s="25"/>
      <c r="H690" s="25">
        <v>0</v>
      </c>
      <c r="I690" s="25">
        <v>2204</v>
      </c>
      <c r="J690" s="25">
        <v>47</v>
      </c>
      <c r="K690" s="25">
        <v>8</v>
      </c>
      <c r="L690" s="25">
        <v>6.3520998954773003</v>
      </c>
      <c r="M690" s="25">
        <v>14060</v>
      </c>
      <c r="N690" s="25">
        <v>0.72149997949600198</v>
      </c>
      <c r="O690" s="25">
        <v>10</v>
      </c>
      <c r="P690" s="25">
        <v>12</v>
      </c>
      <c r="Q690" s="25">
        <v>5</v>
      </c>
      <c r="R690" s="25">
        <v>0</v>
      </c>
      <c r="S690" s="23">
        <v>1</v>
      </c>
      <c r="T690" s="23">
        <v>14.060000419616699</v>
      </c>
      <c r="U690" s="25"/>
      <c r="V690" s="23">
        <v>1</v>
      </c>
    </row>
    <row r="691" spans="1:22" x14ac:dyDescent="0.25">
      <c r="A691" s="22">
        <v>0</v>
      </c>
      <c r="B691" s="25">
        <v>0</v>
      </c>
      <c r="C691" s="23">
        <v>0</v>
      </c>
      <c r="D691" s="23">
        <v>2</v>
      </c>
      <c r="E691" s="23">
        <v>42</v>
      </c>
      <c r="F691" s="23">
        <v>9</v>
      </c>
      <c r="G691" s="25"/>
      <c r="H691" s="25">
        <v>0</v>
      </c>
      <c r="I691" s="25">
        <v>3157</v>
      </c>
      <c r="J691" s="25">
        <v>45</v>
      </c>
      <c r="K691" s="25">
        <v>10</v>
      </c>
      <c r="L691" s="25">
        <v>3.80710005760193</v>
      </c>
      <c r="M691" s="25">
        <v>15825</v>
      </c>
      <c r="N691" s="25">
        <v>0.72149997949600198</v>
      </c>
      <c r="O691" s="25">
        <v>7</v>
      </c>
      <c r="P691" s="25">
        <v>14</v>
      </c>
      <c r="Q691" s="25">
        <v>9.5</v>
      </c>
      <c r="R691" s="25">
        <v>0</v>
      </c>
      <c r="S691" s="23">
        <v>3</v>
      </c>
      <c r="T691" s="23">
        <v>15.824999809265099</v>
      </c>
      <c r="U691" s="25"/>
      <c r="V691" s="23">
        <v>9</v>
      </c>
    </row>
    <row r="692" spans="1:22" x14ac:dyDescent="0.25">
      <c r="A692" s="22">
        <v>0</v>
      </c>
      <c r="B692" s="25">
        <v>0</v>
      </c>
      <c r="C692" s="23">
        <v>1</v>
      </c>
      <c r="D692" s="23">
        <v>2</v>
      </c>
      <c r="E692" s="23">
        <v>41</v>
      </c>
      <c r="F692" s="23">
        <v>12</v>
      </c>
      <c r="G692" s="25"/>
      <c r="H692" s="25">
        <v>0</v>
      </c>
      <c r="I692" s="25">
        <v>1665</v>
      </c>
      <c r="J692" s="25">
        <v>44</v>
      </c>
      <c r="K692" s="25">
        <v>14</v>
      </c>
      <c r="L692" s="25">
        <v>9.9098997116088903</v>
      </c>
      <c r="M692" s="25">
        <v>16510</v>
      </c>
      <c r="N692" s="25">
        <v>0.72149997949600198</v>
      </c>
      <c r="O692" s="25">
        <v>3</v>
      </c>
      <c r="P692" s="25">
        <v>16</v>
      </c>
      <c r="Q692" s="25">
        <v>9.5</v>
      </c>
      <c r="R692" s="25">
        <v>1</v>
      </c>
      <c r="S692" s="23">
        <v>15</v>
      </c>
      <c r="T692" s="23">
        <v>16.5100002288818</v>
      </c>
      <c r="U692" s="25"/>
      <c r="V692" s="23">
        <v>225</v>
      </c>
    </row>
    <row r="693" spans="1:22" x14ac:dyDescent="0.25">
      <c r="A693" s="22">
        <v>0</v>
      </c>
      <c r="B693" s="25">
        <v>0</v>
      </c>
      <c r="C693" s="23">
        <v>0</v>
      </c>
      <c r="D693" s="23">
        <v>0</v>
      </c>
      <c r="E693" s="23">
        <v>55</v>
      </c>
      <c r="F693" s="23">
        <v>16</v>
      </c>
      <c r="G693" s="25"/>
      <c r="H693" s="25">
        <v>0</v>
      </c>
      <c r="I693" s="25">
        <v>2304</v>
      </c>
      <c r="J693" s="25">
        <v>56</v>
      </c>
      <c r="K693" s="25">
        <v>11</v>
      </c>
      <c r="L693" s="25">
        <v>2.6700999736785902</v>
      </c>
      <c r="M693" s="25">
        <v>13000</v>
      </c>
      <c r="N693" s="25">
        <v>0.72149997949600198</v>
      </c>
      <c r="O693" s="25">
        <v>12</v>
      </c>
      <c r="P693" s="25">
        <v>12</v>
      </c>
      <c r="Q693" s="25">
        <v>7.5</v>
      </c>
      <c r="R693" s="25">
        <v>0</v>
      </c>
      <c r="S693" s="23">
        <v>33</v>
      </c>
      <c r="T693" s="23">
        <v>13</v>
      </c>
      <c r="U693" s="25"/>
      <c r="V693" s="23">
        <v>1089</v>
      </c>
    </row>
    <row r="694" spans="1:22" x14ac:dyDescent="0.25">
      <c r="A694" s="22">
        <v>0</v>
      </c>
      <c r="B694" s="25">
        <v>0</v>
      </c>
      <c r="C694" s="23">
        <v>0</v>
      </c>
      <c r="D694" s="23">
        <v>0</v>
      </c>
      <c r="E694" s="23">
        <v>42</v>
      </c>
      <c r="F694" s="23">
        <v>9</v>
      </c>
      <c r="G694" s="25"/>
      <c r="H694" s="25">
        <v>0</v>
      </c>
      <c r="I694" s="25">
        <v>2275</v>
      </c>
      <c r="J694" s="25">
        <v>46</v>
      </c>
      <c r="K694" s="25">
        <v>8</v>
      </c>
      <c r="L694" s="25">
        <v>4.3955998420715297</v>
      </c>
      <c r="M694" s="25">
        <v>10000</v>
      </c>
      <c r="N694" s="25">
        <v>0.75150001049041804</v>
      </c>
      <c r="O694" s="25">
        <v>7</v>
      </c>
      <c r="P694" s="25">
        <v>7</v>
      </c>
      <c r="Q694" s="25">
        <v>5</v>
      </c>
      <c r="R694" s="25">
        <v>1</v>
      </c>
      <c r="S694" s="23">
        <v>2</v>
      </c>
      <c r="T694" s="23">
        <v>10</v>
      </c>
      <c r="U694" s="25"/>
      <c r="V694" s="23">
        <v>4</v>
      </c>
    </row>
    <row r="695" spans="1:22" x14ac:dyDescent="0.25">
      <c r="A695" s="22">
        <v>0</v>
      </c>
      <c r="B695" s="25">
        <v>0</v>
      </c>
      <c r="C695" s="23">
        <v>0</v>
      </c>
      <c r="D695" s="23">
        <v>1</v>
      </c>
      <c r="E695" s="23">
        <v>32</v>
      </c>
      <c r="F695" s="23">
        <v>15</v>
      </c>
      <c r="G695" s="25"/>
      <c r="H695" s="25">
        <v>0</v>
      </c>
      <c r="I695" s="25">
        <v>2760</v>
      </c>
      <c r="J695" s="25">
        <v>33</v>
      </c>
      <c r="K695" s="25">
        <v>17</v>
      </c>
      <c r="L695" s="25">
        <v>7.9710001945495597</v>
      </c>
      <c r="M695" s="25">
        <v>22000</v>
      </c>
      <c r="N695" s="25">
        <v>0.66149997711181596</v>
      </c>
      <c r="O695" s="25">
        <v>12</v>
      </c>
      <c r="P695" s="25">
        <v>12</v>
      </c>
      <c r="Q695" s="25">
        <v>7.5</v>
      </c>
      <c r="R695" s="25">
        <v>1</v>
      </c>
      <c r="S695" s="23">
        <v>1</v>
      </c>
      <c r="T695" s="23">
        <v>22</v>
      </c>
      <c r="U695" s="25"/>
      <c r="V695" s="23">
        <v>1</v>
      </c>
    </row>
    <row r="696" spans="1:22" x14ac:dyDescent="0.25">
      <c r="A696" s="22">
        <v>0</v>
      </c>
      <c r="B696" s="25">
        <v>0</v>
      </c>
      <c r="C696" s="23">
        <v>0</v>
      </c>
      <c r="D696" s="23">
        <v>2</v>
      </c>
      <c r="E696" s="23">
        <v>43</v>
      </c>
      <c r="F696" s="23">
        <v>12</v>
      </c>
      <c r="G696" s="25"/>
      <c r="H696" s="25">
        <v>0</v>
      </c>
      <c r="I696" s="25">
        <v>1750</v>
      </c>
      <c r="J696" s="25">
        <v>44</v>
      </c>
      <c r="K696" s="25">
        <v>14</v>
      </c>
      <c r="L696" s="25">
        <v>15.4289999008179</v>
      </c>
      <c r="M696" s="25">
        <v>29800</v>
      </c>
      <c r="N696" s="25">
        <v>0.58149999380111705</v>
      </c>
      <c r="O696" s="25">
        <v>7</v>
      </c>
      <c r="P696" s="25">
        <v>7</v>
      </c>
      <c r="Q696" s="25">
        <v>7.5</v>
      </c>
      <c r="R696" s="25">
        <v>1</v>
      </c>
      <c r="S696" s="23">
        <v>10</v>
      </c>
      <c r="T696" s="23">
        <v>29.7999992370606</v>
      </c>
      <c r="U696" s="25"/>
      <c r="V696" s="23">
        <v>100</v>
      </c>
    </row>
    <row r="697" spans="1:22" x14ac:dyDescent="0.25">
      <c r="A697" s="22">
        <v>0</v>
      </c>
      <c r="B697" s="25">
        <v>0</v>
      </c>
      <c r="C697" s="23">
        <v>1</v>
      </c>
      <c r="D697" s="23">
        <v>3</v>
      </c>
      <c r="E697" s="23">
        <v>33</v>
      </c>
      <c r="F697" s="23">
        <v>12</v>
      </c>
      <c r="G697" s="25"/>
      <c r="H697" s="25">
        <v>0</v>
      </c>
      <c r="I697" s="25">
        <v>3366</v>
      </c>
      <c r="J697" s="25">
        <v>37</v>
      </c>
      <c r="K697" s="25">
        <v>13</v>
      </c>
      <c r="L697" s="25">
        <v>1.9853999614715601</v>
      </c>
      <c r="M697" s="25">
        <v>15000</v>
      </c>
      <c r="N697" s="25">
        <v>0.72149997949600198</v>
      </c>
      <c r="O697" s="25">
        <v>7</v>
      </c>
      <c r="P697" s="25">
        <v>7</v>
      </c>
      <c r="Q697" s="25">
        <v>5</v>
      </c>
      <c r="R697" s="25">
        <v>1</v>
      </c>
      <c r="S697" s="23">
        <v>0</v>
      </c>
      <c r="T697" s="23">
        <v>15</v>
      </c>
      <c r="U697" s="25"/>
      <c r="V697" s="23">
        <v>0</v>
      </c>
    </row>
    <row r="698" spans="1:22" x14ac:dyDescent="0.25">
      <c r="A698" s="22">
        <v>0</v>
      </c>
      <c r="B698" s="25">
        <v>0</v>
      </c>
      <c r="C698" s="23">
        <v>0</v>
      </c>
      <c r="D698" s="23">
        <v>1</v>
      </c>
      <c r="E698" s="23">
        <v>48</v>
      </c>
      <c r="F698" s="23">
        <v>15</v>
      </c>
      <c r="G698" s="25"/>
      <c r="H698" s="25">
        <v>0</v>
      </c>
      <c r="I698" s="25">
        <v>2205</v>
      </c>
      <c r="J698" s="25">
        <v>51</v>
      </c>
      <c r="K698" s="25">
        <v>16</v>
      </c>
      <c r="L698" s="25">
        <v>7.2561998367309597</v>
      </c>
      <c r="M698" s="25">
        <v>22300</v>
      </c>
      <c r="N698" s="25">
        <v>0.72149997949600198</v>
      </c>
      <c r="O698" s="25">
        <v>10</v>
      </c>
      <c r="P698" s="25">
        <v>14</v>
      </c>
      <c r="Q698" s="25">
        <v>9.5</v>
      </c>
      <c r="R698" s="25">
        <v>1</v>
      </c>
      <c r="S698" s="23">
        <v>14</v>
      </c>
      <c r="T698" s="23">
        <v>22.2999992370606</v>
      </c>
      <c r="U698" s="25"/>
      <c r="V698" s="23">
        <v>196</v>
      </c>
    </row>
    <row r="699" spans="1:22" x14ac:dyDescent="0.25">
      <c r="A699" s="22">
        <v>0</v>
      </c>
      <c r="B699" s="25">
        <v>0</v>
      </c>
      <c r="C699" s="23">
        <v>0</v>
      </c>
      <c r="D699" s="23">
        <v>2</v>
      </c>
      <c r="E699" s="23">
        <v>43</v>
      </c>
      <c r="F699" s="23">
        <v>12</v>
      </c>
      <c r="G699" s="25"/>
      <c r="H699" s="25">
        <v>0</v>
      </c>
      <c r="I699" s="25">
        <v>1990</v>
      </c>
      <c r="J699" s="25">
        <v>48</v>
      </c>
      <c r="K699" s="25">
        <v>9</v>
      </c>
      <c r="L699" s="25">
        <v>7.03520011901856</v>
      </c>
      <c r="M699" s="25">
        <v>14550</v>
      </c>
      <c r="N699" s="25">
        <v>0.72149997949600198</v>
      </c>
      <c r="O699" s="25">
        <v>3</v>
      </c>
      <c r="P699" s="25">
        <v>16</v>
      </c>
      <c r="Q699" s="25">
        <v>7.5</v>
      </c>
      <c r="R699" s="25">
        <v>1</v>
      </c>
      <c r="S699" s="23">
        <v>15</v>
      </c>
      <c r="T699" s="23">
        <v>14.550000190734901</v>
      </c>
      <c r="U699" s="25"/>
      <c r="V699" s="23">
        <v>225</v>
      </c>
    </row>
    <row r="700" spans="1:22" x14ac:dyDescent="0.25">
      <c r="A700" s="22">
        <v>0</v>
      </c>
      <c r="B700" s="25">
        <v>0</v>
      </c>
      <c r="C700" s="23">
        <v>1</v>
      </c>
      <c r="D700" s="23">
        <v>3</v>
      </c>
      <c r="E700" s="23">
        <v>47</v>
      </c>
      <c r="F700" s="23">
        <v>17</v>
      </c>
      <c r="G700" s="25"/>
      <c r="H700" s="25">
        <v>0</v>
      </c>
      <c r="I700" s="25">
        <v>1930</v>
      </c>
      <c r="J700" s="25">
        <v>57</v>
      </c>
      <c r="K700" s="25">
        <v>16</v>
      </c>
      <c r="L700" s="25">
        <v>8.1346998214721697</v>
      </c>
      <c r="M700" s="25">
        <v>19730</v>
      </c>
      <c r="N700" s="25">
        <v>0.69150000810623202</v>
      </c>
      <c r="O700" s="25">
        <v>14</v>
      </c>
      <c r="P700" s="25">
        <v>12</v>
      </c>
      <c r="Q700" s="25">
        <v>7.5</v>
      </c>
      <c r="R700" s="25">
        <v>1</v>
      </c>
      <c r="S700" s="23">
        <v>15</v>
      </c>
      <c r="T700" s="23">
        <v>19.7299995422363</v>
      </c>
      <c r="U700" s="25"/>
      <c r="V700" s="23">
        <v>225</v>
      </c>
    </row>
    <row r="701" spans="1:22" x14ac:dyDescent="0.25">
      <c r="A701" s="22">
        <v>0</v>
      </c>
      <c r="B701" s="25">
        <v>0</v>
      </c>
      <c r="C701" s="23">
        <v>0</v>
      </c>
      <c r="D701" s="23">
        <v>0</v>
      </c>
      <c r="E701" s="23">
        <v>54</v>
      </c>
      <c r="F701" s="23">
        <v>12</v>
      </c>
      <c r="G701" s="25"/>
      <c r="H701" s="25">
        <v>0</v>
      </c>
      <c r="I701" s="25">
        <v>1350</v>
      </c>
      <c r="J701" s="25">
        <v>60</v>
      </c>
      <c r="K701" s="25">
        <v>12</v>
      </c>
      <c r="L701" s="25">
        <v>11.980999946594199</v>
      </c>
      <c r="M701" s="25">
        <v>35000</v>
      </c>
      <c r="N701" s="25">
        <v>0.55150002241134599</v>
      </c>
      <c r="O701" s="25">
        <v>12</v>
      </c>
      <c r="P701" s="25">
        <v>12</v>
      </c>
      <c r="Q701" s="25">
        <v>7.5</v>
      </c>
      <c r="R701" s="25">
        <v>1</v>
      </c>
      <c r="S701" s="23">
        <v>10</v>
      </c>
      <c r="T701" s="23">
        <v>35</v>
      </c>
      <c r="U701" s="25"/>
      <c r="V701" s="23">
        <v>100</v>
      </c>
    </row>
    <row r="702" spans="1:22" x14ac:dyDescent="0.25">
      <c r="A702" s="22">
        <v>0</v>
      </c>
      <c r="B702" s="25">
        <v>0</v>
      </c>
      <c r="C702" s="23">
        <v>0</v>
      </c>
      <c r="D702" s="23">
        <v>1</v>
      </c>
      <c r="E702" s="23">
        <v>51</v>
      </c>
      <c r="F702" s="23">
        <v>12</v>
      </c>
      <c r="G702" s="25"/>
      <c r="H702" s="25">
        <v>0</v>
      </c>
      <c r="I702" s="25">
        <v>3340</v>
      </c>
      <c r="J702" s="25">
        <v>52</v>
      </c>
      <c r="K702" s="25">
        <v>12</v>
      </c>
      <c r="L702" s="25">
        <v>5.9921998977661097</v>
      </c>
      <c r="M702" s="25">
        <v>21014</v>
      </c>
      <c r="N702" s="25">
        <v>0.66149997711181596</v>
      </c>
      <c r="O702" s="25">
        <v>7</v>
      </c>
      <c r="P702" s="25">
        <v>3</v>
      </c>
      <c r="Q702" s="25">
        <v>7.5</v>
      </c>
      <c r="R702" s="25">
        <v>1</v>
      </c>
      <c r="S702" s="23">
        <v>6</v>
      </c>
      <c r="T702" s="23">
        <v>21.013999938964801</v>
      </c>
      <c r="U702" s="25"/>
      <c r="V702" s="23">
        <v>36</v>
      </c>
    </row>
    <row r="703" spans="1:22" x14ac:dyDescent="0.25">
      <c r="A703" s="22">
        <v>0</v>
      </c>
      <c r="B703" s="25">
        <v>0</v>
      </c>
      <c r="C703" s="23">
        <v>0</v>
      </c>
      <c r="D703" s="23">
        <v>1</v>
      </c>
      <c r="E703" s="23">
        <v>51</v>
      </c>
      <c r="F703" s="23">
        <v>10</v>
      </c>
      <c r="G703" s="25"/>
      <c r="H703" s="25">
        <v>0</v>
      </c>
      <c r="I703" s="25">
        <v>960</v>
      </c>
      <c r="J703" s="25">
        <v>57</v>
      </c>
      <c r="K703" s="25">
        <v>10</v>
      </c>
      <c r="L703" s="25">
        <v>4.1458001136779803</v>
      </c>
      <c r="M703" s="25">
        <v>10876</v>
      </c>
      <c r="N703" s="25">
        <v>0.75150001049041804</v>
      </c>
      <c r="O703" s="25">
        <v>14</v>
      </c>
      <c r="P703" s="25">
        <v>7</v>
      </c>
      <c r="Q703" s="25">
        <v>7.5</v>
      </c>
      <c r="R703" s="25">
        <v>0</v>
      </c>
      <c r="S703" s="23">
        <v>18</v>
      </c>
      <c r="T703" s="23">
        <v>10.876000404357899</v>
      </c>
      <c r="U703" s="25"/>
      <c r="V703" s="23">
        <v>324</v>
      </c>
    </row>
    <row r="704" spans="1:22" x14ac:dyDescent="0.25">
      <c r="A704" s="22">
        <v>0</v>
      </c>
      <c r="B704" s="25">
        <v>0</v>
      </c>
      <c r="C704" s="23">
        <v>1</v>
      </c>
      <c r="D704" s="23">
        <v>1</v>
      </c>
      <c r="E704" s="23">
        <v>43</v>
      </c>
      <c r="F704" s="23">
        <v>13</v>
      </c>
      <c r="G704" s="25"/>
      <c r="H704" s="25">
        <v>0</v>
      </c>
      <c r="I704" s="25">
        <v>2732</v>
      </c>
      <c r="J704" s="25">
        <v>42</v>
      </c>
      <c r="K704" s="25">
        <v>13</v>
      </c>
      <c r="L704" s="25">
        <v>8.5101995468139702</v>
      </c>
      <c r="M704" s="25">
        <v>27850</v>
      </c>
      <c r="N704" s="25">
        <v>0.62150001525878895</v>
      </c>
      <c r="O704" s="25">
        <v>12</v>
      </c>
      <c r="P704" s="25">
        <v>10</v>
      </c>
      <c r="Q704" s="25">
        <v>7.5</v>
      </c>
      <c r="R704" s="25">
        <v>0</v>
      </c>
      <c r="S704" s="23">
        <v>15</v>
      </c>
      <c r="T704" s="23">
        <v>27.850000381469702</v>
      </c>
      <c r="U704" s="25"/>
      <c r="V704" s="23">
        <v>225</v>
      </c>
    </row>
    <row r="705" spans="1:22" x14ac:dyDescent="0.25">
      <c r="A705" s="22">
        <v>0</v>
      </c>
      <c r="B705" s="25">
        <v>0</v>
      </c>
      <c r="C705" s="23">
        <v>0</v>
      </c>
      <c r="D705" s="23">
        <v>0</v>
      </c>
      <c r="E705" s="23">
        <v>53</v>
      </c>
      <c r="F705" s="23">
        <v>12</v>
      </c>
      <c r="G705" s="25"/>
      <c r="H705" s="25">
        <v>0</v>
      </c>
      <c r="I705" s="25">
        <v>1624</v>
      </c>
      <c r="J705" s="25">
        <v>59</v>
      </c>
      <c r="K705" s="25">
        <v>8</v>
      </c>
      <c r="L705" s="25">
        <v>2.9630999565124498</v>
      </c>
      <c r="M705" s="25">
        <v>9560</v>
      </c>
      <c r="N705" s="25">
        <v>0.75150001049041804</v>
      </c>
      <c r="O705" s="25">
        <v>0</v>
      </c>
      <c r="P705" s="25">
        <v>3</v>
      </c>
      <c r="Q705" s="25">
        <v>3</v>
      </c>
      <c r="R705" s="25">
        <v>0</v>
      </c>
      <c r="S705" s="23">
        <v>30</v>
      </c>
      <c r="T705" s="23">
        <v>9.5600004196166992</v>
      </c>
      <c r="U705" s="25"/>
      <c r="V705" s="23">
        <v>900</v>
      </c>
    </row>
    <row r="706" spans="1:22" x14ac:dyDescent="0.25">
      <c r="A706" s="22">
        <v>0</v>
      </c>
      <c r="B706" s="25">
        <v>0</v>
      </c>
      <c r="C706" s="23">
        <v>1</v>
      </c>
      <c r="D706" s="23">
        <v>1</v>
      </c>
      <c r="E706" s="23">
        <v>34</v>
      </c>
      <c r="F706" s="23">
        <v>11</v>
      </c>
      <c r="G706" s="25"/>
      <c r="H706" s="25">
        <v>0</v>
      </c>
      <c r="I706" s="25">
        <v>1804</v>
      </c>
      <c r="J706" s="25">
        <v>36</v>
      </c>
      <c r="K706" s="25">
        <v>12</v>
      </c>
      <c r="L706" s="25">
        <v>8.8149003982543999</v>
      </c>
      <c r="M706" s="25">
        <v>30300</v>
      </c>
      <c r="N706" s="25">
        <v>0.62150001525878895</v>
      </c>
      <c r="O706" s="25">
        <v>7</v>
      </c>
      <c r="P706" s="25">
        <v>7</v>
      </c>
      <c r="Q706" s="25">
        <v>7.5</v>
      </c>
      <c r="R706" s="25">
        <v>0</v>
      </c>
      <c r="S706" s="23">
        <v>15</v>
      </c>
      <c r="T706" s="23">
        <v>30.2999992370606</v>
      </c>
      <c r="U706" s="25"/>
      <c r="V706" s="23">
        <v>225</v>
      </c>
    </row>
    <row r="707" spans="1:22" x14ac:dyDescent="0.25">
      <c r="A707" s="22">
        <v>0</v>
      </c>
      <c r="B707" s="25">
        <v>0</v>
      </c>
      <c r="C707" s="23">
        <v>1</v>
      </c>
      <c r="D707" s="23">
        <v>1</v>
      </c>
      <c r="E707" s="23">
        <v>31</v>
      </c>
      <c r="F707" s="23">
        <v>8</v>
      </c>
      <c r="G707" s="25"/>
      <c r="H707" s="25">
        <v>0</v>
      </c>
      <c r="I707" s="25">
        <v>2805</v>
      </c>
      <c r="J707" s="25">
        <v>31</v>
      </c>
      <c r="K707" s="25">
        <v>10</v>
      </c>
      <c r="L707" s="25">
        <v>2.4955000877380402</v>
      </c>
      <c r="M707" s="25">
        <v>7720</v>
      </c>
      <c r="N707" s="25">
        <v>0.78149998188018799</v>
      </c>
      <c r="O707" s="25">
        <v>7</v>
      </c>
      <c r="P707" s="25">
        <v>7</v>
      </c>
      <c r="Q707" s="25">
        <v>7.5</v>
      </c>
      <c r="R707" s="25">
        <v>0</v>
      </c>
      <c r="S707" s="23">
        <v>10</v>
      </c>
      <c r="T707" s="23">
        <v>7.7199997901916504</v>
      </c>
      <c r="U707" s="25"/>
      <c r="V707" s="23">
        <v>100</v>
      </c>
    </row>
    <row r="708" spans="1:22" x14ac:dyDescent="0.25">
      <c r="A708" s="22">
        <v>0</v>
      </c>
      <c r="B708" s="25">
        <v>0</v>
      </c>
      <c r="C708" s="23">
        <v>0</v>
      </c>
      <c r="D708" s="23">
        <v>0</v>
      </c>
      <c r="E708" s="23">
        <v>56</v>
      </c>
      <c r="F708" s="23">
        <v>12</v>
      </c>
      <c r="G708" s="25"/>
      <c r="H708" s="25">
        <v>0</v>
      </c>
      <c r="I708" s="25">
        <v>2160</v>
      </c>
      <c r="J708" s="25">
        <v>59</v>
      </c>
      <c r="K708" s="25">
        <v>8</v>
      </c>
      <c r="L708" s="25">
        <v>4.8843002319335902</v>
      </c>
      <c r="M708" s="25">
        <v>10550</v>
      </c>
      <c r="N708" s="25">
        <v>0.75150001049041804</v>
      </c>
      <c r="O708" s="25">
        <v>10</v>
      </c>
      <c r="P708" s="25">
        <v>7</v>
      </c>
      <c r="Q708" s="25">
        <v>7.5</v>
      </c>
      <c r="R708" s="25">
        <v>1</v>
      </c>
      <c r="S708" s="23">
        <v>0</v>
      </c>
      <c r="T708" s="23">
        <v>10.550000190734901</v>
      </c>
      <c r="U708" s="25"/>
      <c r="V708" s="23">
        <v>0</v>
      </c>
    </row>
    <row r="709" spans="1:22" x14ac:dyDescent="0.25">
      <c r="A709" s="22">
        <v>0</v>
      </c>
      <c r="B709" s="25">
        <v>0</v>
      </c>
      <c r="C709" s="23">
        <v>0</v>
      </c>
      <c r="D709" s="23">
        <v>1</v>
      </c>
      <c r="E709" s="23">
        <v>42</v>
      </c>
      <c r="F709" s="23">
        <v>16</v>
      </c>
      <c r="G709" s="25"/>
      <c r="H709" s="25">
        <v>0</v>
      </c>
      <c r="I709" s="25">
        <v>2052</v>
      </c>
      <c r="J709" s="25">
        <v>55</v>
      </c>
      <c r="K709" s="25">
        <v>15</v>
      </c>
      <c r="L709" s="25">
        <v>10.199999809265099</v>
      </c>
      <c r="M709" s="25">
        <v>24106</v>
      </c>
      <c r="N709" s="25">
        <v>0.66149997711181596</v>
      </c>
      <c r="O709" s="25">
        <v>12</v>
      </c>
      <c r="P709" s="25">
        <v>7</v>
      </c>
      <c r="Q709" s="25">
        <v>9.5</v>
      </c>
      <c r="R709" s="25">
        <v>1</v>
      </c>
      <c r="S709" s="23">
        <v>0</v>
      </c>
      <c r="T709" s="23">
        <v>24.106000900268601</v>
      </c>
      <c r="U709" s="25"/>
      <c r="V709" s="23">
        <v>0</v>
      </c>
    </row>
    <row r="710" spans="1:22" x14ac:dyDescent="0.25">
      <c r="A710" s="22">
        <v>0</v>
      </c>
      <c r="B710" s="25">
        <v>0</v>
      </c>
      <c r="C710" s="23">
        <v>0</v>
      </c>
      <c r="D710" s="23">
        <v>2</v>
      </c>
      <c r="E710" s="23">
        <v>32</v>
      </c>
      <c r="F710" s="23">
        <v>12</v>
      </c>
      <c r="G710" s="25"/>
      <c r="H710" s="25">
        <v>0</v>
      </c>
      <c r="I710" s="25">
        <v>2250</v>
      </c>
      <c r="J710" s="25">
        <v>35</v>
      </c>
      <c r="K710" s="25">
        <v>16</v>
      </c>
      <c r="L710" s="25">
        <v>10</v>
      </c>
      <c r="M710" s="25">
        <v>22995</v>
      </c>
      <c r="N710" s="25">
        <v>0.66149997711181596</v>
      </c>
      <c r="O710" s="25">
        <v>12</v>
      </c>
      <c r="P710" s="25">
        <v>14</v>
      </c>
      <c r="Q710" s="25">
        <v>9.5</v>
      </c>
      <c r="R710" s="25">
        <v>1</v>
      </c>
      <c r="S710" s="23">
        <v>4</v>
      </c>
      <c r="T710" s="23">
        <v>22.995000839233398</v>
      </c>
      <c r="U710" s="25"/>
      <c r="V710" s="23">
        <v>16</v>
      </c>
    </row>
    <row r="711" spans="1:22" x14ac:dyDescent="0.25">
      <c r="A711" s="22">
        <v>0</v>
      </c>
      <c r="B711" s="25">
        <v>0</v>
      </c>
      <c r="C711" s="23">
        <v>1</v>
      </c>
      <c r="D711" s="23">
        <v>3</v>
      </c>
      <c r="E711" s="23">
        <v>35</v>
      </c>
      <c r="F711" s="23">
        <v>12</v>
      </c>
      <c r="G711" s="25"/>
      <c r="H711" s="25">
        <v>0</v>
      </c>
      <c r="I711" s="25">
        <v>1120</v>
      </c>
      <c r="J711" s="25">
        <v>37</v>
      </c>
      <c r="K711" s="25">
        <v>12</v>
      </c>
      <c r="L711" s="25">
        <v>5.3571000099182102</v>
      </c>
      <c r="M711" s="25">
        <v>6000</v>
      </c>
      <c r="N711" s="25">
        <v>0.80150002241134599</v>
      </c>
      <c r="O711" s="25">
        <v>12</v>
      </c>
      <c r="P711" s="25">
        <v>12</v>
      </c>
      <c r="Q711" s="25">
        <v>9.5</v>
      </c>
      <c r="R711" s="25">
        <v>1</v>
      </c>
      <c r="S711" s="23">
        <v>0</v>
      </c>
      <c r="T711" s="23">
        <v>6</v>
      </c>
      <c r="U711" s="25"/>
      <c r="V711" s="23">
        <v>0</v>
      </c>
    </row>
    <row r="712" spans="1:22" x14ac:dyDescent="0.25">
      <c r="A712" s="22">
        <v>0</v>
      </c>
      <c r="B712" s="25">
        <v>0</v>
      </c>
      <c r="C712" s="23">
        <v>1</v>
      </c>
      <c r="D712" s="23">
        <v>1</v>
      </c>
      <c r="E712" s="23">
        <v>30</v>
      </c>
      <c r="F712" s="23">
        <v>12</v>
      </c>
      <c r="G712" s="25"/>
      <c r="H712" s="25">
        <v>0</v>
      </c>
      <c r="I712" s="25">
        <v>2450</v>
      </c>
      <c r="J712" s="25">
        <v>36</v>
      </c>
      <c r="K712" s="25">
        <v>14</v>
      </c>
      <c r="L712" s="25">
        <v>9.7959003448486293</v>
      </c>
      <c r="M712" s="25">
        <v>24350</v>
      </c>
      <c r="N712" s="25">
        <v>0.66149997711181596</v>
      </c>
      <c r="O712" s="25">
        <v>14</v>
      </c>
      <c r="P712" s="25">
        <v>14</v>
      </c>
      <c r="Q712" s="25">
        <v>9.5</v>
      </c>
      <c r="R712" s="25">
        <v>1</v>
      </c>
      <c r="S712" s="23">
        <v>3</v>
      </c>
      <c r="T712" s="23">
        <v>24.350000381469702</v>
      </c>
      <c r="U712" s="25"/>
      <c r="V712" s="23">
        <v>9</v>
      </c>
    </row>
    <row r="713" spans="1:22" x14ac:dyDescent="0.25">
      <c r="A713" s="22">
        <v>0</v>
      </c>
      <c r="B713" s="25">
        <v>0</v>
      </c>
      <c r="C713" s="23">
        <v>0</v>
      </c>
      <c r="D713" s="23">
        <v>0</v>
      </c>
      <c r="E713" s="23">
        <v>51</v>
      </c>
      <c r="F713" s="23">
        <v>10</v>
      </c>
      <c r="G713" s="25"/>
      <c r="H713" s="25">
        <v>0</v>
      </c>
      <c r="I713" s="25">
        <v>3432</v>
      </c>
      <c r="J713" s="25">
        <v>50</v>
      </c>
      <c r="K713" s="25">
        <v>11</v>
      </c>
      <c r="L713" s="25">
        <v>1.37409996986389</v>
      </c>
      <c r="M713" s="25">
        <v>7608</v>
      </c>
      <c r="N713" s="25">
        <v>0.77149999141693104</v>
      </c>
      <c r="O713" s="25">
        <v>7</v>
      </c>
      <c r="P713" s="25">
        <v>7</v>
      </c>
      <c r="Q713" s="25">
        <v>7.5</v>
      </c>
      <c r="R713" s="25">
        <v>0</v>
      </c>
      <c r="S713" s="23">
        <v>20</v>
      </c>
      <c r="T713" s="23">
        <v>7.6079998016357404</v>
      </c>
      <c r="U713" s="25"/>
      <c r="V713" s="23">
        <v>400</v>
      </c>
    </row>
    <row r="714" spans="1:22" x14ac:dyDescent="0.25">
      <c r="A714" s="22">
        <v>0</v>
      </c>
      <c r="B714" s="25">
        <v>0</v>
      </c>
      <c r="C714" s="23">
        <v>0</v>
      </c>
      <c r="D714" s="23">
        <v>3</v>
      </c>
      <c r="E714" s="23">
        <v>47</v>
      </c>
      <c r="F714" s="23">
        <v>12</v>
      </c>
      <c r="G714" s="25"/>
      <c r="H714" s="25">
        <v>0</v>
      </c>
      <c r="I714" s="25">
        <v>2700</v>
      </c>
      <c r="J714" s="25">
        <v>48</v>
      </c>
      <c r="K714" s="25">
        <v>12</v>
      </c>
      <c r="L714" s="25">
        <v>3.4630000591278098</v>
      </c>
      <c r="M714" s="25">
        <v>28200</v>
      </c>
      <c r="N714" s="25">
        <v>0.72149997949600198</v>
      </c>
      <c r="O714" s="25">
        <v>7</v>
      </c>
      <c r="P714" s="25">
        <v>7</v>
      </c>
      <c r="Q714" s="25">
        <v>3</v>
      </c>
      <c r="R714" s="25">
        <v>0</v>
      </c>
      <c r="S714" s="23">
        <v>3</v>
      </c>
      <c r="T714" s="23">
        <v>28.200000762939499</v>
      </c>
      <c r="U714" s="25"/>
      <c r="V714" s="23">
        <v>9</v>
      </c>
    </row>
    <row r="715" spans="1:22" x14ac:dyDescent="0.25">
      <c r="A715" s="22">
        <v>0</v>
      </c>
      <c r="B715" s="25">
        <v>0</v>
      </c>
      <c r="C715" s="23">
        <v>0</v>
      </c>
      <c r="D715" s="23">
        <v>1</v>
      </c>
      <c r="E715" s="23">
        <v>54</v>
      </c>
      <c r="F715" s="23">
        <v>12</v>
      </c>
      <c r="G715" s="25"/>
      <c r="H715" s="25">
        <v>0</v>
      </c>
      <c r="I715" s="25">
        <v>2817</v>
      </c>
      <c r="J715" s="25">
        <v>55</v>
      </c>
      <c r="K715" s="25">
        <v>13</v>
      </c>
      <c r="L715" s="25">
        <v>5.0408000946044904</v>
      </c>
      <c r="M715" s="25">
        <v>16150</v>
      </c>
      <c r="N715" s="25">
        <v>0.72149997949600198</v>
      </c>
      <c r="O715" s="25">
        <v>3</v>
      </c>
      <c r="P715" s="25">
        <v>7</v>
      </c>
      <c r="Q715" s="25">
        <v>3</v>
      </c>
      <c r="R715" s="25">
        <v>0</v>
      </c>
      <c r="S715" s="23">
        <v>1</v>
      </c>
      <c r="T715" s="23">
        <v>16.149999618530298</v>
      </c>
      <c r="U715" s="25"/>
      <c r="V715" s="23">
        <v>1</v>
      </c>
    </row>
    <row r="716" spans="1:22" x14ac:dyDescent="0.25">
      <c r="A716" s="22">
        <v>0</v>
      </c>
      <c r="B716" s="25">
        <v>0</v>
      </c>
      <c r="C716" s="23">
        <v>3</v>
      </c>
      <c r="D716" s="23">
        <v>0</v>
      </c>
      <c r="E716" s="23">
        <v>31</v>
      </c>
      <c r="F716" s="23">
        <v>15</v>
      </c>
      <c r="G716" s="25"/>
      <c r="H716" s="25">
        <v>0</v>
      </c>
      <c r="I716" s="25">
        <v>3000</v>
      </c>
      <c r="J716" s="25">
        <v>34</v>
      </c>
      <c r="K716" s="25">
        <v>17</v>
      </c>
      <c r="L716" s="25">
        <v>16.666999816894499</v>
      </c>
      <c r="M716" s="25">
        <v>51200</v>
      </c>
      <c r="N716" s="25">
        <v>0.44150000810623202</v>
      </c>
      <c r="O716" s="25">
        <v>7</v>
      </c>
      <c r="P716" s="25">
        <v>10</v>
      </c>
      <c r="Q716" s="25">
        <v>7.5</v>
      </c>
      <c r="R716" s="25">
        <v>1</v>
      </c>
      <c r="S716" s="23">
        <v>5</v>
      </c>
      <c r="T716" s="23">
        <v>51.200000762939503</v>
      </c>
      <c r="U716" s="25"/>
      <c r="V716" s="23">
        <v>25</v>
      </c>
    </row>
    <row r="717" spans="1:22" x14ac:dyDescent="0.25">
      <c r="A717" s="22">
        <v>0</v>
      </c>
      <c r="B717" s="25">
        <v>0</v>
      </c>
      <c r="C717" s="23">
        <v>0</v>
      </c>
      <c r="D717" s="23">
        <v>0</v>
      </c>
      <c r="E717" s="23">
        <v>47</v>
      </c>
      <c r="F717" s="23">
        <v>10</v>
      </c>
      <c r="G717" s="25"/>
      <c r="H717" s="25">
        <v>0</v>
      </c>
      <c r="I717" s="25">
        <v>2125</v>
      </c>
      <c r="J717" s="25">
        <v>45</v>
      </c>
      <c r="K717" s="25">
        <v>11</v>
      </c>
      <c r="L717" s="25">
        <v>4.3294000625610396</v>
      </c>
      <c r="M717" s="25">
        <v>12646</v>
      </c>
      <c r="N717" s="25">
        <v>0.75150001049041804</v>
      </c>
      <c r="O717" s="25">
        <v>7</v>
      </c>
      <c r="P717" s="25">
        <v>7</v>
      </c>
      <c r="Q717" s="25">
        <v>5</v>
      </c>
      <c r="R717" s="25">
        <v>1</v>
      </c>
      <c r="S717" s="23">
        <v>7</v>
      </c>
      <c r="T717" s="23">
        <v>12.645999908447299</v>
      </c>
      <c r="U717" s="25"/>
      <c r="V717" s="23">
        <v>49</v>
      </c>
    </row>
    <row r="718" spans="1:22" x14ac:dyDescent="0.25">
      <c r="A718" s="22">
        <v>0</v>
      </c>
      <c r="B718" s="25">
        <v>0</v>
      </c>
      <c r="C718" s="23">
        <v>0</v>
      </c>
      <c r="D718" s="23">
        <v>3</v>
      </c>
      <c r="E718" s="23">
        <v>47</v>
      </c>
      <c r="F718" s="23">
        <v>14</v>
      </c>
      <c r="G718" s="25"/>
      <c r="H718" s="25">
        <v>0</v>
      </c>
      <c r="I718" s="25">
        <v>1864</v>
      </c>
      <c r="J718" s="25">
        <v>42</v>
      </c>
      <c r="K718" s="25">
        <v>16</v>
      </c>
      <c r="L718" s="25">
        <v>10.192999839782701</v>
      </c>
      <c r="M718" s="25">
        <v>19000</v>
      </c>
      <c r="N718" s="25">
        <v>0.69150000810623202</v>
      </c>
      <c r="O718" s="25">
        <v>7</v>
      </c>
      <c r="P718" s="25">
        <v>7</v>
      </c>
      <c r="Q718" s="25">
        <v>11</v>
      </c>
      <c r="R718" s="25">
        <v>1</v>
      </c>
      <c r="S718" s="23">
        <v>6</v>
      </c>
      <c r="T718" s="23">
        <v>19</v>
      </c>
      <c r="U718" s="25"/>
      <c r="V718" s="23">
        <v>36</v>
      </c>
    </row>
    <row r="719" spans="1:22" x14ac:dyDescent="0.25">
      <c r="A719" s="22">
        <v>0</v>
      </c>
      <c r="B719" s="25">
        <v>0</v>
      </c>
      <c r="C719" s="23">
        <v>0</v>
      </c>
      <c r="D719" s="23">
        <v>3</v>
      </c>
      <c r="E719" s="23">
        <v>40</v>
      </c>
      <c r="F719" s="23">
        <v>12</v>
      </c>
      <c r="G719" s="25"/>
      <c r="H719" s="25">
        <v>0</v>
      </c>
      <c r="I719" s="25">
        <v>2400</v>
      </c>
      <c r="J719" s="25">
        <v>39</v>
      </c>
      <c r="K719" s="25">
        <v>12</v>
      </c>
      <c r="L719" s="25">
        <v>7.5833001136779803</v>
      </c>
      <c r="M719" s="25">
        <v>19000</v>
      </c>
      <c r="N719" s="25">
        <v>0.72149997949600198</v>
      </c>
      <c r="O719" s="25">
        <v>7</v>
      </c>
      <c r="P719" s="25">
        <v>7</v>
      </c>
      <c r="Q719" s="25">
        <v>7.5</v>
      </c>
      <c r="R719" s="25">
        <v>1</v>
      </c>
      <c r="S719" s="23">
        <v>2</v>
      </c>
      <c r="T719" s="23">
        <v>19</v>
      </c>
      <c r="U719" s="25"/>
      <c r="V719" s="23">
        <v>4</v>
      </c>
    </row>
    <row r="720" spans="1:22" x14ac:dyDescent="0.25">
      <c r="A720" s="22">
        <v>0</v>
      </c>
      <c r="B720" s="25">
        <v>0</v>
      </c>
      <c r="C720" s="23">
        <v>0</v>
      </c>
      <c r="D720" s="23">
        <v>0</v>
      </c>
      <c r="E720" s="23">
        <v>48</v>
      </c>
      <c r="F720" s="23">
        <v>8</v>
      </c>
      <c r="G720" s="25"/>
      <c r="H720" s="25">
        <v>0</v>
      </c>
      <c r="I720" s="25">
        <v>2160</v>
      </c>
      <c r="J720" s="25">
        <v>50</v>
      </c>
      <c r="K720" s="25">
        <v>7</v>
      </c>
      <c r="L720" s="25">
        <v>4.12039995193481</v>
      </c>
      <c r="M720" s="25">
        <v>14400</v>
      </c>
      <c r="N720" s="25">
        <v>0.75150001049041804</v>
      </c>
      <c r="O720" s="25">
        <v>3</v>
      </c>
      <c r="P720" s="25">
        <v>3</v>
      </c>
      <c r="Q720" s="25">
        <v>7.5</v>
      </c>
      <c r="R720" s="25">
        <v>0</v>
      </c>
      <c r="S720" s="23">
        <v>0</v>
      </c>
      <c r="T720" s="23">
        <v>14.3999996185303</v>
      </c>
      <c r="U720" s="25"/>
      <c r="V720" s="23">
        <v>0</v>
      </c>
    </row>
    <row r="721" spans="1:22" x14ac:dyDescent="0.25">
      <c r="A721" s="22">
        <v>0</v>
      </c>
      <c r="B721" s="25">
        <v>0</v>
      </c>
      <c r="C721" s="23">
        <v>0</v>
      </c>
      <c r="D721" s="23">
        <v>7</v>
      </c>
      <c r="E721" s="23">
        <v>34</v>
      </c>
      <c r="F721" s="23">
        <v>8</v>
      </c>
      <c r="G721" s="25"/>
      <c r="H721" s="25">
        <v>0</v>
      </c>
      <c r="I721" s="25">
        <v>1040</v>
      </c>
      <c r="J721" s="25">
        <v>51</v>
      </c>
      <c r="K721" s="25">
        <v>7</v>
      </c>
      <c r="L721" s="25">
        <v>4.80770015716553</v>
      </c>
      <c r="M721" s="25">
        <v>7232</v>
      </c>
      <c r="N721" s="25">
        <v>0.94150000810623202</v>
      </c>
      <c r="O721" s="25">
        <v>3</v>
      </c>
      <c r="P721" s="25">
        <v>7</v>
      </c>
      <c r="Q721" s="25">
        <v>11</v>
      </c>
      <c r="R721" s="25">
        <v>1</v>
      </c>
      <c r="S721" s="23">
        <v>10</v>
      </c>
      <c r="T721" s="23">
        <v>7.2319998741149902</v>
      </c>
      <c r="U721" s="25"/>
      <c r="V721" s="23">
        <v>100</v>
      </c>
    </row>
    <row r="722" spans="1:22" x14ac:dyDescent="0.25">
      <c r="A722" s="22">
        <v>0</v>
      </c>
      <c r="B722" s="25">
        <v>0</v>
      </c>
      <c r="C722" s="23">
        <v>0</v>
      </c>
      <c r="D722" s="23">
        <v>3</v>
      </c>
      <c r="E722" s="23">
        <v>38</v>
      </c>
      <c r="F722" s="23">
        <v>12</v>
      </c>
      <c r="G722" s="25"/>
      <c r="H722" s="25">
        <v>0</v>
      </c>
      <c r="I722" s="25">
        <v>2450</v>
      </c>
      <c r="J722" s="25">
        <v>42</v>
      </c>
      <c r="K722" s="25">
        <v>16</v>
      </c>
      <c r="L722" s="25">
        <v>3.1531000137329102</v>
      </c>
      <c r="M722" s="25">
        <v>21943</v>
      </c>
      <c r="N722" s="25">
        <v>0.75150001049041804</v>
      </c>
      <c r="O722" s="25">
        <v>7</v>
      </c>
      <c r="P722" s="25">
        <v>10</v>
      </c>
      <c r="Q722" s="25">
        <v>9.5</v>
      </c>
      <c r="R722" s="25">
        <v>1</v>
      </c>
      <c r="S722" s="23">
        <v>6</v>
      </c>
      <c r="T722" s="23">
        <v>21.943000793456999</v>
      </c>
      <c r="U722" s="25"/>
      <c r="V722" s="23">
        <v>36</v>
      </c>
    </row>
    <row r="723" spans="1:22" x14ac:dyDescent="0.25">
      <c r="A723" s="22">
        <v>0</v>
      </c>
      <c r="B723" s="25">
        <v>0</v>
      </c>
      <c r="C723" s="23">
        <v>1</v>
      </c>
      <c r="D723" s="23">
        <v>3</v>
      </c>
      <c r="E723" s="23">
        <v>32</v>
      </c>
      <c r="F723" s="23">
        <v>12</v>
      </c>
      <c r="G723" s="25"/>
      <c r="H723" s="25">
        <v>0</v>
      </c>
      <c r="I723" s="25">
        <v>2500</v>
      </c>
      <c r="J723" s="25">
        <v>34</v>
      </c>
      <c r="K723" s="25">
        <v>16</v>
      </c>
      <c r="L723" s="25">
        <v>19</v>
      </c>
      <c r="M723" s="25">
        <v>47500</v>
      </c>
      <c r="N723" s="25">
        <v>0.46149998903274497</v>
      </c>
      <c r="O723" s="25">
        <v>7</v>
      </c>
      <c r="P723" s="25">
        <v>10</v>
      </c>
      <c r="Q723" s="25">
        <v>7.5</v>
      </c>
      <c r="R723" s="25">
        <v>1</v>
      </c>
      <c r="S723" s="23">
        <v>4</v>
      </c>
      <c r="T723" s="23">
        <v>47.5</v>
      </c>
      <c r="U723" s="25"/>
      <c r="V723" s="23">
        <v>16</v>
      </c>
    </row>
    <row r="724" spans="1:22" x14ac:dyDescent="0.25">
      <c r="A724" s="22">
        <v>0</v>
      </c>
      <c r="B724" s="25">
        <v>0</v>
      </c>
      <c r="C724" s="23">
        <v>0</v>
      </c>
      <c r="D724" s="23">
        <v>1</v>
      </c>
      <c r="E724" s="23">
        <v>48</v>
      </c>
      <c r="F724" s="23">
        <v>16</v>
      </c>
      <c r="G724" s="25"/>
      <c r="H724" s="25">
        <v>0</v>
      </c>
      <c r="I724" s="25">
        <v>2131</v>
      </c>
      <c r="J724" s="25">
        <v>45</v>
      </c>
      <c r="K724" s="25">
        <v>17</v>
      </c>
      <c r="L724" s="25">
        <v>6.0535001754760698</v>
      </c>
      <c r="M724" s="25">
        <v>28900</v>
      </c>
      <c r="N724" s="25">
        <v>0.62150001525878895</v>
      </c>
      <c r="O724" s="25">
        <v>12</v>
      </c>
      <c r="P724" s="25">
        <v>7</v>
      </c>
      <c r="Q724" s="25">
        <v>7.5</v>
      </c>
      <c r="R724" s="25">
        <v>1</v>
      </c>
      <c r="S724" s="23">
        <v>8</v>
      </c>
      <c r="T724" s="23">
        <v>28.899999618530298</v>
      </c>
      <c r="U724" s="25"/>
      <c r="V724" s="23">
        <v>64</v>
      </c>
    </row>
    <row r="725" spans="1:22" x14ac:dyDescent="0.25">
      <c r="A725" s="22">
        <v>0</v>
      </c>
      <c r="B725" s="25">
        <v>0</v>
      </c>
      <c r="C725" s="23">
        <v>0</v>
      </c>
      <c r="D725" s="23">
        <v>2</v>
      </c>
      <c r="E725" s="23">
        <v>41</v>
      </c>
      <c r="F725" s="23">
        <v>12</v>
      </c>
      <c r="G725" s="25"/>
      <c r="H725" s="25">
        <v>0</v>
      </c>
      <c r="I725" s="25">
        <v>2165</v>
      </c>
      <c r="J725" s="25">
        <v>46</v>
      </c>
      <c r="K725" s="25">
        <v>7</v>
      </c>
      <c r="L725" s="25">
        <v>3.7874999046325701</v>
      </c>
      <c r="M725" s="25">
        <v>12400</v>
      </c>
      <c r="N725" s="25">
        <v>0.77149999141693104</v>
      </c>
      <c r="O725" s="25">
        <v>7</v>
      </c>
      <c r="P725" s="25">
        <v>7</v>
      </c>
      <c r="Q725" s="25">
        <v>7.5</v>
      </c>
      <c r="R725" s="25">
        <v>0</v>
      </c>
      <c r="S725" s="23">
        <v>18</v>
      </c>
      <c r="T725" s="23">
        <v>12.3999996185303</v>
      </c>
      <c r="U725" s="25"/>
      <c r="V725" s="23">
        <v>324</v>
      </c>
    </row>
    <row r="726" spans="1:22" x14ac:dyDescent="0.25">
      <c r="A726" s="22">
        <v>0</v>
      </c>
      <c r="B726" s="25">
        <v>0</v>
      </c>
      <c r="C726" s="23">
        <v>0</v>
      </c>
      <c r="D726" s="23">
        <v>2</v>
      </c>
      <c r="E726" s="23">
        <v>49</v>
      </c>
      <c r="F726" s="23">
        <v>5</v>
      </c>
      <c r="G726" s="25"/>
      <c r="H726" s="25">
        <v>0</v>
      </c>
      <c r="I726" s="25">
        <v>2230</v>
      </c>
      <c r="J726" s="25">
        <v>43</v>
      </c>
      <c r="K726" s="25">
        <v>3</v>
      </c>
      <c r="L726" s="25">
        <v>2.92869997024536</v>
      </c>
      <c r="M726" s="25">
        <v>6531</v>
      </c>
      <c r="N726" s="25">
        <v>0.78149998188018799</v>
      </c>
      <c r="O726" s="25">
        <v>0</v>
      </c>
      <c r="P726" s="25">
        <v>0</v>
      </c>
      <c r="Q726" s="25">
        <v>7.5</v>
      </c>
      <c r="R726" s="25">
        <v>0</v>
      </c>
      <c r="S726" s="23">
        <v>7</v>
      </c>
      <c r="T726" s="23">
        <v>6.5310001373290998</v>
      </c>
      <c r="U726" s="25"/>
      <c r="V726" s="23">
        <v>49</v>
      </c>
    </row>
    <row r="727" spans="1:22" x14ac:dyDescent="0.25">
      <c r="A727" s="22">
        <v>0</v>
      </c>
      <c r="B727" s="25">
        <v>0</v>
      </c>
      <c r="C727" s="23">
        <v>0</v>
      </c>
      <c r="D727" s="23">
        <v>0</v>
      </c>
      <c r="E727" s="23">
        <v>59</v>
      </c>
      <c r="F727" s="23">
        <v>8</v>
      </c>
      <c r="G727" s="25"/>
      <c r="H727" s="25">
        <v>0</v>
      </c>
      <c r="I727" s="25">
        <v>1995</v>
      </c>
      <c r="J727" s="25">
        <v>55</v>
      </c>
      <c r="K727" s="25">
        <v>12</v>
      </c>
      <c r="L727" s="25">
        <v>9.2972002029418999</v>
      </c>
      <c r="M727" s="25">
        <v>22422</v>
      </c>
      <c r="N727" s="25">
        <v>0.69150000810623202</v>
      </c>
      <c r="O727" s="25">
        <v>3</v>
      </c>
      <c r="P727" s="25">
        <v>7</v>
      </c>
      <c r="Q727" s="25">
        <v>11</v>
      </c>
      <c r="R727" s="25">
        <v>1</v>
      </c>
      <c r="S727" s="23">
        <v>15</v>
      </c>
      <c r="T727" s="23">
        <v>22.422000885009801</v>
      </c>
      <c r="U727" s="25"/>
      <c r="V727" s="23">
        <v>225</v>
      </c>
    </row>
    <row r="728" spans="1:22" x14ac:dyDescent="0.25">
      <c r="A728" s="22">
        <v>0</v>
      </c>
      <c r="B728" s="25">
        <v>0</v>
      </c>
      <c r="C728" s="23">
        <v>0</v>
      </c>
      <c r="D728" s="23">
        <v>0</v>
      </c>
      <c r="E728" s="23">
        <v>58</v>
      </c>
      <c r="F728" s="23">
        <v>13</v>
      </c>
      <c r="G728" s="25"/>
      <c r="H728" s="25">
        <v>0</v>
      </c>
      <c r="I728" s="25">
        <v>2025</v>
      </c>
      <c r="J728" s="25">
        <v>57</v>
      </c>
      <c r="K728" s="25">
        <v>16</v>
      </c>
      <c r="L728" s="25">
        <v>9.3826999664306605</v>
      </c>
      <c r="M728" s="25">
        <v>22200</v>
      </c>
      <c r="N728" s="25">
        <v>0.66149997711181596</v>
      </c>
      <c r="O728" s="25">
        <v>7</v>
      </c>
      <c r="P728" s="25">
        <v>7</v>
      </c>
      <c r="Q728" s="25">
        <v>11</v>
      </c>
      <c r="R728" s="25">
        <v>1</v>
      </c>
      <c r="S728" s="23">
        <v>7</v>
      </c>
      <c r="T728" s="23">
        <v>22.200000762939499</v>
      </c>
      <c r="U728" s="25"/>
      <c r="V728" s="23">
        <v>49</v>
      </c>
    </row>
    <row r="729" spans="1:22" x14ac:dyDescent="0.25">
      <c r="A729" s="22">
        <v>0</v>
      </c>
      <c r="B729" s="25">
        <v>0</v>
      </c>
      <c r="C729" s="23">
        <v>0</v>
      </c>
      <c r="D729" s="23">
        <v>3</v>
      </c>
      <c r="E729" s="23">
        <v>41</v>
      </c>
      <c r="F729" s="23">
        <v>12</v>
      </c>
      <c r="G729" s="25"/>
      <c r="H729" s="25">
        <v>0</v>
      </c>
      <c r="I729" s="25">
        <v>2450</v>
      </c>
      <c r="J729" s="25">
        <v>48</v>
      </c>
      <c r="K729" s="25">
        <v>15</v>
      </c>
      <c r="L729" s="25">
        <v>26.531000137329102</v>
      </c>
      <c r="M729" s="25">
        <v>77000</v>
      </c>
      <c r="N729" s="25">
        <v>0.44150000810623202</v>
      </c>
      <c r="O729" s="25">
        <v>7</v>
      </c>
      <c r="P729" s="25">
        <v>14</v>
      </c>
      <c r="Q729" s="25">
        <v>14</v>
      </c>
      <c r="R729" s="25">
        <v>1</v>
      </c>
      <c r="S729" s="23">
        <v>8</v>
      </c>
      <c r="T729" s="23">
        <v>77</v>
      </c>
      <c r="U729" s="25"/>
      <c r="V729" s="23">
        <v>64</v>
      </c>
    </row>
    <row r="730" spans="1:22" x14ac:dyDescent="0.25">
      <c r="A730" s="22">
        <v>0</v>
      </c>
      <c r="B730" s="25">
        <v>0</v>
      </c>
      <c r="C730" s="23">
        <v>0</v>
      </c>
      <c r="D730" s="23">
        <v>2</v>
      </c>
      <c r="E730" s="23">
        <v>45</v>
      </c>
      <c r="F730" s="23">
        <v>12</v>
      </c>
      <c r="G730" s="25"/>
      <c r="H730" s="25">
        <v>0</v>
      </c>
      <c r="I730" s="25">
        <v>2160</v>
      </c>
      <c r="J730" s="25">
        <v>45</v>
      </c>
      <c r="K730" s="25">
        <v>12</v>
      </c>
      <c r="L730" s="25">
        <v>40.508998870849602</v>
      </c>
      <c r="M730" s="25">
        <v>88000</v>
      </c>
      <c r="N730" s="25">
        <v>0.44150000810623202</v>
      </c>
      <c r="O730" s="25">
        <v>10</v>
      </c>
      <c r="P730" s="25">
        <v>10</v>
      </c>
      <c r="Q730" s="25">
        <v>14</v>
      </c>
      <c r="R730" s="25">
        <v>1</v>
      </c>
      <c r="S730" s="23">
        <v>8</v>
      </c>
      <c r="T730" s="23">
        <v>88</v>
      </c>
      <c r="U730" s="25"/>
      <c r="V730" s="23">
        <v>64</v>
      </c>
    </row>
    <row r="731" spans="1:22" x14ac:dyDescent="0.25">
      <c r="A731" s="22">
        <v>0</v>
      </c>
      <c r="B731" s="25">
        <v>0</v>
      </c>
      <c r="C731" s="23">
        <v>1</v>
      </c>
      <c r="D731" s="23">
        <v>1</v>
      </c>
      <c r="E731" s="23">
        <v>30</v>
      </c>
      <c r="F731" s="23">
        <v>14</v>
      </c>
      <c r="G731" s="25"/>
      <c r="H731" s="25">
        <v>0</v>
      </c>
      <c r="I731" s="25">
        <v>1715</v>
      </c>
      <c r="J731" s="25">
        <v>32</v>
      </c>
      <c r="K731" s="25">
        <v>17</v>
      </c>
      <c r="L731" s="25">
        <v>15.1599998474121</v>
      </c>
      <c r="M731" s="25">
        <v>26040</v>
      </c>
      <c r="N731" s="25">
        <v>0.62150001525878895</v>
      </c>
      <c r="O731" s="25">
        <v>12</v>
      </c>
      <c r="P731" s="25">
        <v>10</v>
      </c>
      <c r="Q731" s="25">
        <v>11</v>
      </c>
      <c r="R731" s="25">
        <v>0</v>
      </c>
      <c r="S731" s="23">
        <v>3</v>
      </c>
      <c r="T731" s="23">
        <v>26.040000915527301</v>
      </c>
      <c r="U731" s="25"/>
      <c r="V731" s="23">
        <v>9</v>
      </c>
    </row>
    <row r="732" spans="1:22" x14ac:dyDescent="0.25">
      <c r="A732" s="22">
        <v>0</v>
      </c>
      <c r="B732" s="25">
        <v>0</v>
      </c>
      <c r="C732" s="23">
        <v>0</v>
      </c>
      <c r="D732" s="23">
        <v>1</v>
      </c>
      <c r="E732" s="23">
        <v>41</v>
      </c>
      <c r="F732" s="23">
        <v>12</v>
      </c>
      <c r="G732" s="25"/>
      <c r="H732" s="25">
        <v>0</v>
      </c>
      <c r="I732" s="25">
        <v>3018</v>
      </c>
      <c r="J732" s="25">
        <v>42</v>
      </c>
      <c r="K732" s="25">
        <v>16</v>
      </c>
      <c r="L732" s="25">
        <v>18.9640007019043</v>
      </c>
      <c r="M732" s="25">
        <v>63500</v>
      </c>
      <c r="N732" s="25">
        <v>0.44150000810623202</v>
      </c>
      <c r="O732" s="25">
        <v>7</v>
      </c>
      <c r="P732" s="25">
        <v>7</v>
      </c>
      <c r="Q732" s="25">
        <v>7.5</v>
      </c>
      <c r="R732" s="25">
        <v>1</v>
      </c>
      <c r="S732" s="23">
        <v>10</v>
      </c>
      <c r="T732" s="23">
        <v>63.5</v>
      </c>
      <c r="U732" s="25"/>
      <c r="V732" s="23">
        <v>100</v>
      </c>
    </row>
    <row r="733" spans="1:22" x14ac:dyDescent="0.25">
      <c r="A733" s="22">
        <v>0</v>
      </c>
      <c r="B733" s="25">
        <v>0</v>
      </c>
      <c r="C733" s="23">
        <v>2</v>
      </c>
      <c r="D733" s="23">
        <v>0</v>
      </c>
      <c r="E733" s="23">
        <v>30</v>
      </c>
      <c r="F733" s="23">
        <v>12</v>
      </c>
      <c r="G733" s="25"/>
      <c r="H733" s="25">
        <v>0</v>
      </c>
      <c r="I733" s="25">
        <v>2216</v>
      </c>
      <c r="J733" s="25">
        <v>33</v>
      </c>
      <c r="K733" s="25">
        <v>16</v>
      </c>
      <c r="L733" s="25">
        <v>5.41520023345947</v>
      </c>
      <c r="M733" s="25">
        <v>12100</v>
      </c>
      <c r="N733" s="25">
        <v>0.75150001049041804</v>
      </c>
      <c r="O733" s="25">
        <v>10</v>
      </c>
      <c r="P733" s="25">
        <v>10</v>
      </c>
      <c r="Q733" s="25">
        <v>7.5</v>
      </c>
      <c r="R733" s="25">
        <v>0</v>
      </c>
      <c r="S733" s="23">
        <v>9</v>
      </c>
      <c r="T733" s="23">
        <v>12.1000003814697</v>
      </c>
      <c r="U733" s="25"/>
      <c r="V733" s="23">
        <v>81</v>
      </c>
    </row>
    <row r="734" spans="1:22" x14ac:dyDescent="0.25">
      <c r="A734" s="22">
        <v>0</v>
      </c>
      <c r="B734" s="25">
        <v>0</v>
      </c>
      <c r="C734" s="23">
        <v>0</v>
      </c>
      <c r="D734" s="23">
        <v>1</v>
      </c>
      <c r="E734" s="23">
        <v>53</v>
      </c>
      <c r="F734" s="23">
        <v>12</v>
      </c>
      <c r="G734" s="25"/>
      <c r="H734" s="25">
        <v>0</v>
      </c>
      <c r="I734" s="25">
        <v>2499</v>
      </c>
      <c r="J734" s="25">
        <v>54</v>
      </c>
      <c r="K734" s="25">
        <v>12</v>
      </c>
      <c r="L734" s="25">
        <v>1.9988000392913801</v>
      </c>
      <c r="M734" s="25">
        <v>17505</v>
      </c>
      <c r="N734" s="25">
        <v>0.75150001049041804</v>
      </c>
      <c r="O734" s="25">
        <v>12</v>
      </c>
      <c r="P734" s="25">
        <v>7</v>
      </c>
      <c r="Q734" s="25">
        <v>7.5</v>
      </c>
      <c r="R734" s="25">
        <v>1</v>
      </c>
      <c r="S734" s="23">
        <v>24</v>
      </c>
      <c r="T734" s="23">
        <v>17.504999160766602</v>
      </c>
      <c r="U734" s="25"/>
      <c r="V734" s="23">
        <v>576</v>
      </c>
    </row>
    <row r="735" spans="1:22" x14ac:dyDescent="0.25">
      <c r="A735" s="22">
        <v>0</v>
      </c>
      <c r="B735" s="25">
        <v>0</v>
      </c>
      <c r="C735" s="23">
        <v>0</v>
      </c>
      <c r="D735" s="23">
        <v>0</v>
      </c>
      <c r="E735" s="23">
        <v>31</v>
      </c>
      <c r="F735" s="23">
        <v>12</v>
      </c>
      <c r="G735" s="25"/>
      <c r="H735" s="25">
        <v>0</v>
      </c>
      <c r="I735" s="25">
        <v>2250</v>
      </c>
      <c r="J735" s="25">
        <v>37</v>
      </c>
      <c r="K735" s="25">
        <v>14</v>
      </c>
      <c r="L735" s="25">
        <v>8</v>
      </c>
      <c r="M735" s="25">
        <v>18000</v>
      </c>
      <c r="N735" s="25">
        <v>0.69150000810623202</v>
      </c>
      <c r="O735" s="25">
        <v>10</v>
      </c>
      <c r="P735" s="25">
        <v>7</v>
      </c>
      <c r="Q735" s="25">
        <v>7.5</v>
      </c>
      <c r="R735" s="25">
        <v>0</v>
      </c>
      <c r="S735" s="23">
        <v>12</v>
      </c>
      <c r="T735" s="23">
        <v>18</v>
      </c>
      <c r="U735" s="25"/>
      <c r="V735" s="23">
        <v>144</v>
      </c>
    </row>
    <row r="736" spans="1:22" x14ac:dyDescent="0.25">
      <c r="A736" s="22">
        <v>0</v>
      </c>
      <c r="B736" s="25">
        <v>0</v>
      </c>
      <c r="C736" s="23">
        <v>0</v>
      </c>
      <c r="D736" s="23">
        <v>2</v>
      </c>
      <c r="E736" s="23">
        <v>43</v>
      </c>
      <c r="F736" s="23">
        <v>14</v>
      </c>
      <c r="G736" s="25"/>
      <c r="H736" s="25">
        <v>0</v>
      </c>
      <c r="I736" s="25">
        <v>2116</v>
      </c>
      <c r="J736" s="25">
        <v>44</v>
      </c>
      <c r="K736" s="25">
        <v>17</v>
      </c>
      <c r="L736" s="25">
        <v>11.1529998779297</v>
      </c>
      <c r="M736" s="25">
        <v>28069</v>
      </c>
      <c r="N736" s="25">
        <v>0.66149997711181596</v>
      </c>
      <c r="O736" s="25">
        <v>12</v>
      </c>
      <c r="P736" s="25">
        <v>12</v>
      </c>
      <c r="Q736" s="25">
        <v>11</v>
      </c>
      <c r="R736" s="25">
        <v>1</v>
      </c>
      <c r="S736" s="23">
        <v>2</v>
      </c>
      <c r="T736" s="23">
        <v>28.0690002441406</v>
      </c>
      <c r="U736" s="25"/>
      <c r="V736" s="23">
        <v>4</v>
      </c>
    </row>
    <row r="737" spans="1:22" x14ac:dyDescent="0.25">
      <c r="A737" s="22">
        <v>0</v>
      </c>
      <c r="B737" s="25">
        <v>0</v>
      </c>
      <c r="C737" s="23">
        <v>1</v>
      </c>
      <c r="D737" s="23">
        <v>1</v>
      </c>
      <c r="E737" s="23">
        <v>31</v>
      </c>
      <c r="F737" s="23">
        <v>12</v>
      </c>
      <c r="G737" s="25"/>
      <c r="H737" s="25">
        <v>0</v>
      </c>
      <c r="I737" s="25">
        <v>2016</v>
      </c>
      <c r="J737" s="25">
        <v>30</v>
      </c>
      <c r="K737" s="25">
        <v>14</v>
      </c>
      <c r="L737" s="25">
        <v>5.9524002075195304</v>
      </c>
      <c r="M737" s="25">
        <v>14000</v>
      </c>
      <c r="N737" s="25">
        <v>0.75150001049041804</v>
      </c>
      <c r="O737" s="25">
        <v>12</v>
      </c>
      <c r="P737" s="25">
        <v>14</v>
      </c>
      <c r="Q737" s="25">
        <v>14</v>
      </c>
      <c r="R737" s="25">
        <v>1</v>
      </c>
      <c r="S737" s="23">
        <v>6</v>
      </c>
      <c r="T737" s="23">
        <v>14</v>
      </c>
      <c r="U737" s="25"/>
      <c r="V737" s="23">
        <v>36</v>
      </c>
    </row>
    <row r="738" spans="1:22" x14ac:dyDescent="0.25">
      <c r="A738" s="22">
        <v>0</v>
      </c>
      <c r="B738" s="25">
        <v>0</v>
      </c>
      <c r="C738" s="23">
        <v>0</v>
      </c>
      <c r="D738" s="23">
        <v>0</v>
      </c>
      <c r="E738" s="23">
        <v>51</v>
      </c>
      <c r="F738" s="23">
        <v>12</v>
      </c>
      <c r="G738" s="25"/>
      <c r="H738" s="25">
        <v>0</v>
      </c>
      <c r="I738" s="25">
        <v>2470</v>
      </c>
      <c r="J738" s="25">
        <v>60</v>
      </c>
      <c r="K738" s="25">
        <v>10</v>
      </c>
      <c r="L738" s="25">
        <v>2.1194000244140598</v>
      </c>
      <c r="M738" s="25">
        <v>8117</v>
      </c>
      <c r="N738" s="25">
        <v>0.75150001049041804</v>
      </c>
      <c r="O738" s="25">
        <v>10</v>
      </c>
      <c r="P738" s="25">
        <v>3</v>
      </c>
      <c r="Q738" s="25">
        <v>7.5</v>
      </c>
      <c r="R738" s="25">
        <v>1</v>
      </c>
      <c r="S738" s="23">
        <v>18</v>
      </c>
      <c r="T738" s="23">
        <v>8.1169996261596697</v>
      </c>
      <c r="U738" s="25"/>
      <c r="V738" s="23">
        <v>324</v>
      </c>
    </row>
    <row r="739" spans="1:22" x14ac:dyDescent="0.25">
      <c r="A739" s="22">
        <v>0</v>
      </c>
      <c r="B739" s="25">
        <v>0</v>
      </c>
      <c r="C739" s="23">
        <v>0</v>
      </c>
      <c r="D739" s="23">
        <v>0</v>
      </c>
      <c r="E739" s="23">
        <v>43</v>
      </c>
      <c r="F739" s="23">
        <v>9</v>
      </c>
      <c r="G739" s="25"/>
      <c r="H739" s="25">
        <v>0</v>
      </c>
      <c r="I739" s="25">
        <v>1640</v>
      </c>
      <c r="J739" s="25">
        <v>45</v>
      </c>
      <c r="K739" s="25">
        <v>12</v>
      </c>
      <c r="L739" s="25">
        <v>3.83839988708496</v>
      </c>
      <c r="M739" s="25">
        <v>11895</v>
      </c>
      <c r="N739" s="25">
        <v>0.77149999141693104</v>
      </c>
      <c r="O739" s="25">
        <v>7</v>
      </c>
      <c r="P739" s="25">
        <v>7</v>
      </c>
      <c r="Q739" s="25">
        <v>5</v>
      </c>
      <c r="R739" s="25">
        <v>1</v>
      </c>
      <c r="S739" s="23">
        <v>17</v>
      </c>
      <c r="T739" s="23">
        <v>11.8950004577637</v>
      </c>
      <c r="U739" s="25"/>
      <c r="V739" s="23">
        <v>289</v>
      </c>
    </row>
    <row r="740" spans="1:22" x14ac:dyDescent="0.25">
      <c r="A740" s="22">
        <v>0</v>
      </c>
      <c r="B740" s="25">
        <v>0</v>
      </c>
      <c r="C740" s="23">
        <v>1</v>
      </c>
      <c r="D740" s="23">
        <v>2</v>
      </c>
      <c r="E740" s="23">
        <v>31</v>
      </c>
      <c r="F740" s="23">
        <v>14</v>
      </c>
      <c r="G740" s="25"/>
      <c r="H740" s="25">
        <v>0</v>
      </c>
      <c r="I740" s="25">
        <v>2016</v>
      </c>
      <c r="J740" s="25">
        <v>34</v>
      </c>
      <c r="K740" s="25">
        <v>16</v>
      </c>
      <c r="L740" s="25">
        <v>17.361000061035199</v>
      </c>
      <c r="M740" s="25">
        <v>45250</v>
      </c>
      <c r="N740" s="25">
        <v>0.49149999022483798</v>
      </c>
      <c r="O740" s="25">
        <v>16</v>
      </c>
      <c r="P740" s="25">
        <v>16</v>
      </c>
      <c r="Q740" s="25">
        <v>5</v>
      </c>
      <c r="R740" s="25">
        <v>1</v>
      </c>
      <c r="S740" s="23">
        <v>7</v>
      </c>
      <c r="T740" s="23">
        <v>45.25</v>
      </c>
      <c r="U740" s="25"/>
      <c r="V740" s="23">
        <v>49</v>
      </c>
    </row>
    <row r="741" spans="1:22" x14ac:dyDescent="0.25">
      <c r="A741" s="22">
        <v>0</v>
      </c>
      <c r="B741" s="25">
        <v>0</v>
      </c>
      <c r="C741" s="23">
        <v>0</v>
      </c>
      <c r="D741" s="23">
        <v>0</v>
      </c>
      <c r="E741" s="23">
        <v>48</v>
      </c>
      <c r="F741" s="23">
        <v>11</v>
      </c>
      <c r="G741" s="25"/>
      <c r="H741" s="25">
        <v>0</v>
      </c>
      <c r="I741" s="25">
        <v>2185</v>
      </c>
      <c r="J741" s="25">
        <v>48</v>
      </c>
      <c r="K741" s="25">
        <v>12</v>
      </c>
      <c r="L741" s="25">
        <v>8.0092000961303693</v>
      </c>
      <c r="M741" s="25">
        <v>31106</v>
      </c>
      <c r="N741" s="25">
        <v>0.69150000810623202</v>
      </c>
      <c r="O741" s="25">
        <v>7</v>
      </c>
      <c r="P741" s="25">
        <v>10</v>
      </c>
      <c r="Q741" s="25">
        <v>9.5</v>
      </c>
      <c r="R741" s="25">
        <v>1</v>
      </c>
      <c r="S741" s="23">
        <v>6</v>
      </c>
      <c r="T741" s="23">
        <v>31.106000900268601</v>
      </c>
      <c r="U741" s="25"/>
      <c r="V741" s="23">
        <v>36</v>
      </c>
    </row>
    <row r="742" spans="1:22" x14ac:dyDescent="0.25">
      <c r="A742" s="22">
        <v>0</v>
      </c>
      <c r="B742" s="25">
        <v>0</v>
      </c>
      <c r="C742" s="23">
        <v>1</v>
      </c>
      <c r="D742" s="23">
        <v>1</v>
      </c>
      <c r="E742" s="23">
        <v>31</v>
      </c>
      <c r="F742" s="23">
        <v>12</v>
      </c>
      <c r="G742" s="25"/>
      <c r="H742" s="25">
        <v>0</v>
      </c>
      <c r="I742" s="25">
        <v>800</v>
      </c>
      <c r="J742" s="25">
        <v>33</v>
      </c>
      <c r="K742" s="25">
        <v>14</v>
      </c>
      <c r="L742" s="25">
        <v>3</v>
      </c>
      <c r="M742" s="25">
        <v>4000</v>
      </c>
      <c r="N742" s="25">
        <v>0.80150002241134599</v>
      </c>
      <c r="O742" s="25">
        <v>12</v>
      </c>
      <c r="P742" s="25">
        <v>7</v>
      </c>
      <c r="Q742" s="25">
        <v>9.5</v>
      </c>
      <c r="R742" s="25">
        <v>1</v>
      </c>
      <c r="S742" s="23">
        <v>10</v>
      </c>
      <c r="T742" s="23">
        <v>4</v>
      </c>
      <c r="U742" s="25"/>
      <c r="V742" s="23">
        <v>100</v>
      </c>
    </row>
    <row r="743" spans="1:22" x14ac:dyDescent="0.25">
      <c r="A743" s="22">
        <v>0</v>
      </c>
      <c r="B743" s="25">
        <v>0</v>
      </c>
      <c r="C743" s="23">
        <v>0</v>
      </c>
      <c r="D743" s="23">
        <v>1</v>
      </c>
      <c r="E743" s="23">
        <v>44</v>
      </c>
      <c r="F743" s="23">
        <v>12</v>
      </c>
      <c r="G743" s="25"/>
      <c r="H743" s="25">
        <v>0</v>
      </c>
      <c r="I743" s="25">
        <v>3022</v>
      </c>
      <c r="J743" s="25">
        <v>46</v>
      </c>
      <c r="K743" s="25">
        <v>12</v>
      </c>
      <c r="L743" s="25">
        <v>10.58899974823</v>
      </c>
      <c r="M743" s="25">
        <v>40500</v>
      </c>
      <c r="N743" s="25">
        <v>0.58149999380111705</v>
      </c>
      <c r="O743" s="25">
        <v>7</v>
      </c>
      <c r="P743" s="25">
        <v>7</v>
      </c>
      <c r="Q743" s="25">
        <v>7.5</v>
      </c>
      <c r="R743" s="25">
        <v>1</v>
      </c>
      <c r="S743" s="23">
        <v>5</v>
      </c>
      <c r="T743" s="23">
        <v>40.5</v>
      </c>
      <c r="U743" s="25"/>
      <c r="V743" s="23">
        <v>25</v>
      </c>
    </row>
    <row r="744" spans="1:22" x14ac:dyDescent="0.25">
      <c r="A744" s="22">
        <v>0</v>
      </c>
      <c r="B744" s="25">
        <v>0</v>
      </c>
      <c r="C744" s="23">
        <v>0</v>
      </c>
      <c r="D744" s="23">
        <v>1</v>
      </c>
      <c r="E744" s="23">
        <v>48</v>
      </c>
      <c r="F744" s="23">
        <v>11</v>
      </c>
      <c r="G744" s="25"/>
      <c r="H744" s="25">
        <v>0</v>
      </c>
      <c r="I744" s="25">
        <v>1512</v>
      </c>
      <c r="J744" s="25">
        <v>50</v>
      </c>
      <c r="K744" s="25">
        <v>14</v>
      </c>
      <c r="L744" s="25">
        <v>10.9130001068115</v>
      </c>
      <c r="M744" s="25">
        <v>21620</v>
      </c>
      <c r="N744" s="25">
        <v>0.72149997949600198</v>
      </c>
      <c r="O744" s="25">
        <v>10</v>
      </c>
      <c r="P744" s="25">
        <v>7</v>
      </c>
      <c r="Q744" s="25">
        <v>7.5</v>
      </c>
      <c r="R744" s="25">
        <v>1</v>
      </c>
      <c r="S744" s="23">
        <v>7</v>
      </c>
      <c r="T744" s="23">
        <v>21.620000839233398</v>
      </c>
      <c r="U744" s="25"/>
      <c r="V744" s="23">
        <v>49</v>
      </c>
    </row>
    <row r="745" spans="1:22" x14ac:dyDescent="0.25">
      <c r="A745" s="22">
        <v>0</v>
      </c>
      <c r="B745" s="25">
        <v>0</v>
      </c>
      <c r="C745" s="23">
        <v>0</v>
      </c>
      <c r="D745" s="23">
        <v>1</v>
      </c>
      <c r="E745" s="23">
        <v>53</v>
      </c>
      <c r="F745" s="23">
        <v>12</v>
      </c>
      <c r="G745" s="25"/>
      <c r="H745" s="25">
        <v>0</v>
      </c>
      <c r="I745" s="25">
        <v>2677</v>
      </c>
      <c r="J745" s="25">
        <v>53</v>
      </c>
      <c r="K745" s="25">
        <v>12</v>
      </c>
      <c r="L745" s="25">
        <v>5.6033000946044904</v>
      </c>
      <c r="M745" s="25">
        <v>23426</v>
      </c>
      <c r="N745" s="25">
        <v>0.72149997949600198</v>
      </c>
      <c r="O745" s="25">
        <v>0</v>
      </c>
      <c r="P745" s="25">
        <v>0</v>
      </c>
      <c r="Q745" s="25">
        <v>7.5</v>
      </c>
      <c r="R745" s="25">
        <v>1</v>
      </c>
      <c r="S745" s="23">
        <v>11</v>
      </c>
      <c r="T745" s="23">
        <v>23.426000595092798</v>
      </c>
      <c r="U745" s="25"/>
      <c r="V745" s="23">
        <v>121</v>
      </c>
    </row>
    <row r="746" spans="1:22" x14ac:dyDescent="0.25">
      <c r="A746" s="22">
        <v>0</v>
      </c>
      <c r="B746" s="25">
        <v>0</v>
      </c>
      <c r="C746" s="23">
        <v>0</v>
      </c>
      <c r="D746" s="23">
        <v>3</v>
      </c>
      <c r="E746" s="23">
        <v>42</v>
      </c>
      <c r="F746" s="23">
        <v>10</v>
      </c>
      <c r="G746" s="25"/>
      <c r="H746" s="25">
        <v>2.75</v>
      </c>
      <c r="I746" s="25">
        <v>3150</v>
      </c>
      <c r="J746" s="25">
        <v>44</v>
      </c>
      <c r="K746" s="25">
        <v>12</v>
      </c>
      <c r="L746" s="25">
        <v>7.9365000724792498</v>
      </c>
      <c r="M746" s="25">
        <v>26000</v>
      </c>
      <c r="N746" s="25">
        <v>0.66149997711181596</v>
      </c>
      <c r="O746" s="25">
        <v>3</v>
      </c>
      <c r="P746" s="25">
        <v>3</v>
      </c>
      <c r="Q746" s="25">
        <v>11</v>
      </c>
      <c r="R746" s="25">
        <v>1</v>
      </c>
      <c r="S746" s="23">
        <v>14</v>
      </c>
      <c r="T746" s="23">
        <v>26</v>
      </c>
      <c r="U746" s="25"/>
      <c r="V746" s="23">
        <v>196</v>
      </c>
    </row>
    <row r="747" spans="1:22" x14ac:dyDescent="0.25">
      <c r="A747" s="22">
        <v>0</v>
      </c>
      <c r="B747" s="25">
        <v>0</v>
      </c>
      <c r="C747" s="23">
        <v>2</v>
      </c>
      <c r="D747" s="23">
        <v>6</v>
      </c>
      <c r="E747" s="23">
        <v>39</v>
      </c>
      <c r="F747" s="23">
        <v>12</v>
      </c>
      <c r="G747" s="25"/>
      <c r="H747" s="25">
        <v>0</v>
      </c>
      <c r="I747" s="25">
        <v>1430</v>
      </c>
      <c r="J747" s="25">
        <v>34</v>
      </c>
      <c r="K747" s="25">
        <v>12</v>
      </c>
      <c r="L747" s="25">
        <v>2.9475998878478999</v>
      </c>
      <c r="M747" s="25">
        <v>7840</v>
      </c>
      <c r="N747" s="25">
        <v>0.94150000810623202</v>
      </c>
      <c r="O747" s="25">
        <v>7</v>
      </c>
      <c r="P747" s="25">
        <v>0</v>
      </c>
      <c r="Q747" s="25">
        <v>9.5</v>
      </c>
      <c r="R747" s="25">
        <v>1</v>
      </c>
      <c r="S747" s="23">
        <v>5</v>
      </c>
      <c r="T747" s="23">
        <v>7.8400001525878897</v>
      </c>
      <c r="U747" s="25"/>
      <c r="V747" s="23">
        <v>25</v>
      </c>
    </row>
    <row r="748" spans="1:22" x14ac:dyDescent="0.25">
      <c r="A748" s="22">
        <v>0</v>
      </c>
      <c r="B748" s="25">
        <v>0</v>
      </c>
      <c r="C748" s="23">
        <v>1</v>
      </c>
      <c r="D748" s="23">
        <v>2</v>
      </c>
      <c r="E748" s="23">
        <v>32</v>
      </c>
      <c r="F748" s="23">
        <v>10</v>
      </c>
      <c r="G748" s="25"/>
      <c r="H748" s="25">
        <v>0</v>
      </c>
      <c r="I748" s="25">
        <v>3307</v>
      </c>
      <c r="J748" s="25">
        <v>36</v>
      </c>
      <c r="K748" s="25">
        <v>4</v>
      </c>
      <c r="L748" s="25">
        <v>2.0562000274658199</v>
      </c>
      <c r="M748" s="25">
        <v>6800</v>
      </c>
      <c r="N748" s="25">
        <v>0.79149997234344505</v>
      </c>
      <c r="O748" s="25">
        <v>7</v>
      </c>
      <c r="P748" s="25">
        <v>3</v>
      </c>
      <c r="Q748" s="25">
        <v>7.5</v>
      </c>
      <c r="R748" s="25">
        <v>0</v>
      </c>
      <c r="S748" s="23">
        <v>2</v>
      </c>
      <c r="T748" s="23">
        <v>6.8000001907348597</v>
      </c>
      <c r="U748" s="25"/>
      <c r="V748" s="23">
        <v>4</v>
      </c>
    </row>
    <row r="749" spans="1:22" x14ac:dyDescent="0.25">
      <c r="A749" s="22">
        <v>0</v>
      </c>
      <c r="B749" s="25">
        <v>0</v>
      </c>
      <c r="C749" s="23">
        <v>0</v>
      </c>
      <c r="D749" s="23">
        <v>2</v>
      </c>
      <c r="E749" s="23">
        <v>36</v>
      </c>
      <c r="F749" s="23">
        <v>12</v>
      </c>
      <c r="G749" s="25"/>
      <c r="H749" s="25">
        <v>0</v>
      </c>
      <c r="I749" s="25">
        <v>3120</v>
      </c>
      <c r="J749" s="25">
        <v>39</v>
      </c>
      <c r="K749" s="25">
        <v>12</v>
      </c>
      <c r="L749" s="25">
        <v>1.3013000488281301</v>
      </c>
      <c r="M749" s="25">
        <v>5330</v>
      </c>
      <c r="N749" s="25">
        <v>0.79149997234344505</v>
      </c>
      <c r="O749" s="25">
        <v>7</v>
      </c>
      <c r="P749" s="25">
        <v>12</v>
      </c>
      <c r="Q749" s="25">
        <v>14</v>
      </c>
      <c r="R749" s="25">
        <v>0</v>
      </c>
      <c r="S749" s="23">
        <v>4</v>
      </c>
      <c r="T749" s="23">
        <v>5.32999992370606</v>
      </c>
      <c r="U749" s="25"/>
      <c r="V749" s="23">
        <v>16</v>
      </c>
    </row>
    <row r="750" spans="1:22" x14ac:dyDescent="0.25">
      <c r="A750" s="22">
        <v>0</v>
      </c>
      <c r="B750" s="25">
        <v>0</v>
      </c>
      <c r="C750" s="23">
        <v>0</v>
      </c>
      <c r="D750" s="23">
        <v>2</v>
      </c>
      <c r="E750" s="23">
        <v>40</v>
      </c>
      <c r="F750" s="23">
        <v>13</v>
      </c>
      <c r="G750" s="25"/>
      <c r="H750" s="25">
        <v>0</v>
      </c>
      <c r="I750" s="25">
        <v>3020</v>
      </c>
      <c r="J750" s="25">
        <v>43</v>
      </c>
      <c r="K750" s="25">
        <v>16</v>
      </c>
      <c r="L750" s="25">
        <v>9.2714996337890607</v>
      </c>
      <c r="M750" s="25">
        <v>28200</v>
      </c>
      <c r="N750" s="25">
        <v>0.62150001525878895</v>
      </c>
      <c r="O750" s="25">
        <v>10</v>
      </c>
      <c r="P750" s="25">
        <v>10</v>
      </c>
      <c r="Q750" s="25">
        <v>9.5</v>
      </c>
      <c r="R750" s="25">
        <v>1</v>
      </c>
      <c r="S750" s="23">
        <v>5</v>
      </c>
      <c r="T750" s="23">
        <v>28.200000762939499</v>
      </c>
      <c r="U750" s="25"/>
      <c r="V750" s="23">
        <v>25</v>
      </c>
    </row>
    <row r="751" spans="1:22" x14ac:dyDescent="0.25">
      <c r="A751" s="22">
        <v>0</v>
      </c>
      <c r="B751" s="25">
        <v>0</v>
      </c>
      <c r="C751" s="23">
        <v>2</v>
      </c>
      <c r="D751" s="23">
        <v>3</v>
      </c>
      <c r="E751" s="23">
        <v>31</v>
      </c>
      <c r="F751" s="23">
        <v>12</v>
      </c>
      <c r="G751" s="25"/>
      <c r="H751" s="25">
        <v>0</v>
      </c>
      <c r="I751" s="25">
        <v>2056</v>
      </c>
      <c r="J751" s="25">
        <v>33</v>
      </c>
      <c r="K751" s="25">
        <v>12</v>
      </c>
      <c r="L751" s="25">
        <v>4.8638000488281303</v>
      </c>
      <c r="M751" s="25">
        <v>10000</v>
      </c>
      <c r="N751" s="25">
        <v>0.77149999141693104</v>
      </c>
      <c r="O751" s="25">
        <v>12</v>
      </c>
      <c r="P751" s="25">
        <v>12</v>
      </c>
      <c r="Q751" s="25">
        <v>7.5</v>
      </c>
      <c r="R751" s="25">
        <v>0</v>
      </c>
      <c r="S751" s="23">
        <v>14</v>
      </c>
      <c r="T751" s="23">
        <v>10</v>
      </c>
      <c r="U751" s="25"/>
      <c r="V751" s="23">
        <v>196</v>
      </c>
    </row>
    <row r="752" spans="1:22" x14ac:dyDescent="0.25">
      <c r="A752" s="22">
        <v>0</v>
      </c>
      <c r="B752" s="25">
        <v>0</v>
      </c>
      <c r="C752" s="23">
        <v>0</v>
      </c>
      <c r="D752" s="23">
        <v>0</v>
      </c>
      <c r="E752" s="23">
        <v>43</v>
      </c>
      <c r="F752" s="23">
        <v>12</v>
      </c>
      <c r="G752" s="25"/>
      <c r="H752" s="25">
        <v>0</v>
      </c>
      <c r="I752" s="25">
        <v>2383</v>
      </c>
      <c r="J752" s="25">
        <v>43</v>
      </c>
      <c r="K752" s="25">
        <v>12</v>
      </c>
      <c r="L752" s="25">
        <v>1.08980000019074</v>
      </c>
      <c r="M752" s="25">
        <v>9952</v>
      </c>
      <c r="N752" s="25">
        <v>0.75150001049041804</v>
      </c>
      <c r="O752" s="25">
        <v>10</v>
      </c>
      <c r="P752" s="25">
        <v>3</v>
      </c>
      <c r="Q752" s="25">
        <v>7.5</v>
      </c>
      <c r="R752" s="25">
        <v>0</v>
      </c>
      <c r="S752" s="23">
        <v>4</v>
      </c>
      <c r="T752" s="23">
        <v>9.9519996643066406</v>
      </c>
      <c r="U752" s="25"/>
      <c r="V752" s="23">
        <v>16</v>
      </c>
    </row>
    <row r="753" spans="1:22" x14ac:dyDescent="0.25">
      <c r="A753" s="22">
        <v>0</v>
      </c>
      <c r="B753" s="25">
        <v>0</v>
      </c>
      <c r="C753" s="23">
        <v>0</v>
      </c>
      <c r="D753" s="23">
        <v>0</v>
      </c>
      <c r="E753" s="23">
        <v>60</v>
      </c>
      <c r="F753" s="23">
        <v>12</v>
      </c>
      <c r="G753" s="25"/>
      <c r="H753" s="25">
        <v>0</v>
      </c>
      <c r="I753" s="25">
        <v>1705</v>
      </c>
      <c r="J753" s="25">
        <v>55</v>
      </c>
      <c r="K753" s="25">
        <v>8</v>
      </c>
      <c r="L753" s="25">
        <v>12.439999580383301</v>
      </c>
      <c r="M753" s="25">
        <v>24984</v>
      </c>
      <c r="N753" s="25">
        <v>0.62150001525878895</v>
      </c>
      <c r="O753" s="25">
        <v>12</v>
      </c>
      <c r="P753" s="25">
        <v>12</v>
      </c>
      <c r="Q753" s="25">
        <v>14</v>
      </c>
      <c r="R753" s="25">
        <v>1</v>
      </c>
      <c r="S753" s="23">
        <v>15</v>
      </c>
      <c r="T753" s="23">
        <v>24.9839992523193</v>
      </c>
      <c r="U753" s="25"/>
      <c r="V753" s="23">
        <v>225</v>
      </c>
    </row>
    <row r="754" spans="1:22" x14ac:dyDescent="0.25">
      <c r="A754" s="22">
        <v>0</v>
      </c>
      <c r="B754" s="25">
        <v>0</v>
      </c>
      <c r="C754" s="23">
        <v>0</v>
      </c>
      <c r="D754" s="23">
        <v>3</v>
      </c>
      <c r="E754" s="23">
        <v>39</v>
      </c>
      <c r="F754" s="23">
        <v>9</v>
      </c>
      <c r="G754" s="25"/>
      <c r="H754" s="25">
        <v>0</v>
      </c>
      <c r="I754" s="25">
        <v>3120</v>
      </c>
      <c r="J754" s="25">
        <v>48</v>
      </c>
      <c r="K754" s="25">
        <v>12</v>
      </c>
      <c r="L754" s="25">
        <v>6.08970022201538</v>
      </c>
      <c r="M754" s="25">
        <v>28363</v>
      </c>
      <c r="N754" s="25">
        <v>0.69150000810623202</v>
      </c>
      <c r="O754" s="25">
        <v>7</v>
      </c>
      <c r="P754" s="25">
        <v>7</v>
      </c>
      <c r="Q754" s="25">
        <v>11</v>
      </c>
      <c r="R754" s="25">
        <v>1</v>
      </c>
      <c r="S754" s="23">
        <v>12</v>
      </c>
      <c r="T754" s="23">
        <v>28.363000869751001</v>
      </c>
      <c r="U754" s="25"/>
      <c r="V754" s="23">
        <v>144</v>
      </c>
    </row>
  </sheetData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Q13" sqref="Q13"/>
    </sheetView>
  </sheetViews>
  <sheetFormatPr defaultColWidth="8.7109375" defaultRowHeight="15" x14ac:dyDescent="0.25"/>
  <sheetData/>
  <pageMargins left="0.51180555555555596" right="0.51180555555555596" top="0.78749999999999998" bottom="0.78749999999999998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Logit</vt:lpstr>
      <vt:lpstr>LPM (OLS)</vt:lpstr>
      <vt:lpstr>data1</vt:lpstr>
      <vt:lpstr>data0</vt:lpstr>
      <vt:lpstr>objetivo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Francis Petterini</dc:creator>
  <dc:description/>
  <cp:lastModifiedBy>xxx</cp:lastModifiedBy>
  <cp:revision>0</cp:revision>
  <dcterms:created xsi:type="dcterms:W3CDTF">2026-06-02T18:04:04Z</dcterms:created>
  <dcterms:modified xsi:type="dcterms:W3CDTF">2026-06-02T18:47:30Z</dcterms:modified>
  <dc:language>en-US</dc:language>
</cp:coreProperties>
</file>